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Khanum Petrosyan\եկամուտներ\2024\29.02.2024թ\"/>
    </mc:Choice>
  </mc:AlternateContent>
  <xr:revisionPtr revIDLastSave="0" documentId="13_ncr:1_{670DEE4D-472D-4051-886D-8B07ED6F3B79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externalReferences>
    <externalReference r:id="rId8"/>
  </externalReferences>
  <definedNames>
    <definedName name="_xlnm.Print_Titles" localSheetId="0">Ekamut!$B:$C,Ekamut!$2:$6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8" i="15" l="1"/>
  <c r="DU18" i="15" l="1"/>
  <c r="DV18" i="15"/>
  <c r="DT18" i="15"/>
  <c r="DF18" i="15" l="1"/>
  <c r="DF20" i="15" s="1"/>
  <c r="DG18" i="15"/>
  <c r="DG20" i="15" s="1"/>
  <c r="AK7" i="15" l="1"/>
  <c r="AH8" i="15"/>
  <c r="AI8" i="15"/>
  <c r="AH9" i="15"/>
  <c r="AI9" i="15"/>
  <c r="AH10" i="15"/>
  <c r="AI10" i="15"/>
  <c r="AH11" i="15"/>
  <c r="AI11" i="15"/>
  <c r="AH12" i="15"/>
  <c r="AI12" i="15"/>
  <c r="AH13" i="15"/>
  <c r="AI13" i="15"/>
  <c r="AH14" i="15"/>
  <c r="AI14" i="15"/>
  <c r="AH15" i="15"/>
  <c r="AI15" i="15"/>
  <c r="AH16" i="15"/>
  <c r="AI16" i="15"/>
  <c r="AH17" i="15"/>
  <c r="AI17" i="15"/>
  <c r="AI7" i="15"/>
  <c r="AN8" i="15"/>
  <c r="AO8" i="15"/>
  <c r="AP8" i="15"/>
  <c r="AN9" i="15"/>
  <c r="AO9" i="15"/>
  <c r="AP9" i="15"/>
  <c r="AN10" i="15"/>
  <c r="AO10" i="15"/>
  <c r="AP10" i="15"/>
  <c r="AN11" i="15"/>
  <c r="AO11" i="15"/>
  <c r="AP11" i="15"/>
  <c r="AN12" i="15"/>
  <c r="AO12" i="15"/>
  <c r="AP12" i="15"/>
  <c r="AN13" i="15"/>
  <c r="AO13" i="15"/>
  <c r="AP13" i="15"/>
  <c r="AN14" i="15"/>
  <c r="AO14" i="15"/>
  <c r="AP14" i="15"/>
  <c r="AN15" i="15"/>
  <c r="AO15" i="15"/>
  <c r="AP15" i="15"/>
  <c r="AN16" i="15"/>
  <c r="AO16" i="15"/>
  <c r="AP16" i="15"/>
  <c r="AN17" i="15"/>
  <c r="AO17" i="15"/>
  <c r="AP17" i="15"/>
  <c r="AO7" i="15"/>
  <c r="AP7" i="15"/>
  <c r="AN7" i="15"/>
  <c r="AG8" i="15"/>
  <c r="AG9" i="15"/>
  <c r="AG10" i="15"/>
  <c r="AG11" i="15"/>
  <c r="AG12" i="15"/>
  <c r="AG13" i="15"/>
  <c r="AG14" i="15"/>
  <c r="AG15" i="15"/>
  <c r="AG16" i="15"/>
  <c r="AG17" i="15"/>
  <c r="AH7" i="15"/>
  <c r="AG7" i="15"/>
  <c r="BI18" i="15"/>
  <c r="BJ18" i="15"/>
  <c r="AF5" i="15"/>
  <c r="AT5" i="15" s="1"/>
  <c r="BH5" i="15" s="1"/>
  <c r="BV5" i="15" s="1"/>
  <c r="CJ5" i="15" s="1"/>
  <c r="CX5" i="15" s="1"/>
  <c r="DL5" i="15" s="1"/>
  <c r="EE5" i="15" s="1"/>
  <c r="AE5" i="15"/>
  <c r="AS5" i="15" s="1"/>
  <c r="BG5" i="15" s="1"/>
  <c r="BU5" i="15" s="1"/>
  <c r="CI5" i="15" s="1"/>
  <c r="CW5" i="15" s="1"/>
  <c r="DK5" i="15" s="1"/>
  <c r="ED5" i="15" s="1"/>
  <c r="Z5" i="15"/>
  <c r="AN5" i="15" s="1"/>
  <c r="BB5" i="15" s="1"/>
  <c r="BP5" i="15" s="1"/>
  <c r="CD5" i="15" s="1"/>
  <c r="CR5" i="15" s="1"/>
  <c r="DF5" i="15" s="1"/>
  <c r="DT5" i="15" s="1"/>
  <c r="S5" i="15"/>
  <c r="AG5" i="15" s="1"/>
  <c r="AU5" i="15" s="1"/>
  <c r="BI5" i="15" s="1"/>
  <c r="BW5" i="15" s="1"/>
  <c r="CK5" i="15" s="1"/>
  <c r="CY5" i="15" s="1"/>
  <c r="DM5" i="15" s="1"/>
  <c r="DY18" i="15"/>
  <c r="DZ18" i="15"/>
  <c r="EA18" i="15"/>
  <c r="Q7" i="15" l="1"/>
  <c r="AE12" i="15" l="1"/>
  <c r="AF13" i="15" l="1"/>
  <c r="AE13" i="15"/>
  <c r="DL17" i="15" l="1"/>
  <c r="P17" i="15"/>
  <c r="Q9" i="15"/>
  <c r="AF15" i="15" l="1"/>
  <c r="AF11" i="15" l="1"/>
  <c r="EE11" i="15"/>
  <c r="BV15" i="15" l="1"/>
  <c r="EE13" i="15" l="1"/>
  <c r="Q13" i="15"/>
  <c r="BH15" i="15"/>
  <c r="P15" i="15"/>
  <c r="AF8" i="15" l="1"/>
  <c r="AF12" i="15" l="1"/>
  <c r="BU12" i="15"/>
  <c r="P16" i="15" l="1"/>
  <c r="P14" i="15"/>
  <c r="P13" i="15"/>
  <c r="P12" i="15"/>
  <c r="P11" i="15"/>
  <c r="P8" i="15"/>
  <c r="AE17" i="15" l="1"/>
  <c r="AE11" i="15" l="1"/>
  <c r="AK14" i="15" l="1"/>
  <c r="CC7" i="15" l="1"/>
  <c r="CB7" i="15"/>
  <c r="BA7" i="15" l="1"/>
  <c r="AZ7" i="15"/>
  <c r="AD7" i="15"/>
  <c r="AC7" i="15"/>
  <c r="Y7" i="15"/>
  <c r="V7" i="15"/>
  <c r="X7" i="15"/>
  <c r="O7" i="15"/>
  <c r="N7" i="15"/>
  <c r="J7" i="15"/>
  <c r="I7" i="15"/>
  <c r="EC7" i="15" l="1"/>
  <c r="EB7" i="15"/>
  <c r="DS7" i="15"/>
  <c r="DR7" i="15"/>
  <c r="DJ7" i="15"/>
  <c r="DI7" i="15"/>
  <c r="DE7" i="15"/>
  <c r="DD7" i="15"/>
  <c r="CH7" i="15"/>
  <c r="CG7" i="15"/>
  <c r="BO7" i="15"/>
  <c r="BN7" i="15"/>
  <c r="BH7" i="15"/>
  <c r="BF7" i="15"/>
  <c r="BE7" i="15"/>
  <c r="AX7" i="15"/>
  <c r="Z6" i="15"/>
  <c r="AN6" i="15" s="1"/>
  <c r="BB6" i="15" s="1"/>
  <c r="BP6" i="15" s="1"/>
  <c r="CD6" i="15" s="1"/>
  <c r="CR6" i="15" s="1"/>
  <c r="DF6" i="15" s="1"/>
  <c r="DT6" i="15" s="1"/>
  <c r="J8" i="15"/>
  <c r="J9" i="15"/>
  <c r="J10" i="15"/>
  <c r="J11" i="15"/>
  <c r="J12" i="15"/>
  <c r="J13" i="15"/>
  <c r="J14" i="15"/>
  <c r="J15" i="15"/>
  <c r="J16" i="15"/>
  <c r="J17" i="15"/>
  <c r="G7" i="15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O6" i="15"/>
  <c r="Y6" i="15" s="1"/>
  <c r="AD6" i="15" s="1"/>
  <c r="AM6" i="15" s="1"/>
  <c r="AR6" i="15" s="1"/>
  <c r="BA6" i="15" s="1"/>
  <c r="BF6" i="15" s="1"/>
  <c r="BO6" i="15" s="1"/>
  <c r="BT6" i="15" s="1"/>
  <c r="CH6" i="15" s="1"/>
  <c r="Y13" i="15"/>
  <c r="X13" i="15"/>
  <c r="AD8" i="15"/>
  <c r="AD9" i="15"/>
  <c r="AD10" i="15"/>
  <c r="AD11" i="15"/>
  <c r="AD12" i="15"/>
  <c r="AD13" i="15"/>
  <c r="AD14" i="15"/>
  <c r="AD15" i="15"/>
  <c r="AD16" i="15"/>
  <c r="AD17" i="15"/>
  <c r="AC8" i="15"/>
  <c r="AC9" i="15"/>
  <c r="AC10" i="15"/>
  <c r="AC11" i="15"/>
  <c r="AC12" i="15"/>
  <c r="AC13" i="15"/>
  <c r="AC14" i="15"/>
  <c r="AC15" i="15"/>
  <c r="AC16" i="15"/>
  <c r="AC17" i="15"/>
  <c r="L6" i="15"/>
  <c r="U6" i="15" s="1"/>
  <c r="AA6" i="15" s="1"/>
  <c r="AI6" i="15" s="1"/>
  <c r="AO6" i="15" s="1"/>
  <c r="AW6" i="15" s="1"/>
  <c r="BC6" i="15" s="1"/>
  <c r="BK6" i="15" s="1"/>
  <c r="BQ6" i="15" s="1"/>
  <c r="CE6" i="15" s="1"/>
  <c r="CM6" i="15" s="1"/>
  <c r="CS6" i="15" s="1"/>
  <c r="DA6" i="15" s="1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CC6" i="15" l="1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DZ20" i="15"/>
  <c r="DY20" i="15"/>
  <c r="DQ18" i="15"/>
  <c r="DQ20" i="15" s="1"/>
  <c r="DO18" i="15"/>
  <c r="DN18" i="15"/>
  <c r="DN20" i="15" s="1"/>
  <c r="DM18" i="15"/>
  <c r="DM20" i="15" s="1"/>
  <c r="DH18" i="15"/>
  <c r="DH20" i="15" s="1"/>
  <c r="DC18" i="15"/>
  <c r="DC20" i="15" s="1"/>
  <c r="DA18" i="15"/>
  <c r="DA20" i="15" s="1"/>
  <c r="CZ18" i="15"/>
  <c r="CZ20" i="15" s="1"/>
  <c r="CY18" i="15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18" i="15"/>
  <c r="CA20" i="15" s="1"/>
  <c r="BX18" i="15"/>
  <c r="BX20" i="15" s="1"/>
  <c r="BY18" i="15"/>
  <c r="BW18" i="15"/>
  <c r="BW20" i="15" s="1"/>
  <c r="BR18" i="15"/>
  <c r="BQ18" i="15"/>
  <c r="BQ20" i="15" s="1"/>
  <c r="BP18" i="15"/>
  <c r="BP20" i="15" s="1"/>
  <c r="BM18" i="15"/>
  <c r="BM20" i="15" s="1"/>
  <c r="BK18" i="15"/>
  <c r="BK20" i="15" s="1"/>
  <c r="BJ20" i="15"/>
  <c r="BI20" i="15"/>
  <c r="BH17" i="15"/>
  <c r="BC18" i="15"/>
  <c r="BC20" i="15" s="1"/>
  <c r="BD18" i="15"/>
  <c r="BB18" i="15"/>
  <c r="AY18" i="15"/>
  <c r="AY20" i="15" s="1"/>
  <c r="AX17" i="15"/>
  <c r="AV18" i="15"/>
  <c r="AV20" i="15" s="1"/>
  <c r="AW18" i="15"/>
  <c r="AW20" i="15" s="1"/>
  <c r="AU18" i="15"/>
  <c r="AU20" i="15" s="1"/>
  <c r="AK17" i="15"/>
  <c r="AE16" i="15"/>
  <c r="AA18" i="15"/>
  <c r="AA20" i="15" s="1"/>
  <c r="AB18" i="15"/>
  <c r="AB20" i="15" s="1"/>
  <c r="Z18" i="15"/>
  <c r="Z20" i="15" s="1"/>
  <c r="Y17" i="15"/>
  <c r="X17" i="15"/>
  <c r="W18" i="15"/>
  <c r="S18" i="15"/>
  <c r="S20" i="15" s="1"/>
  <c r="U18" i="15"/>
  <c r="U20" i="15" s="1"/>
  <c r="T18" i="15"/>
  <c r="R18" i="15"/>
  <c r="R20" i="15" s="1"/>
  <c r="L18" i="15"/>
  <c r="M18" i="15"/>
  <c r="M20" i="15" s="1"/>
  <c r="F18" i="15"/>
  <c r="F20" i="15" s="1"/>
  <c r="CN7" i="15"/>
  <c r="BL17" i="15"/>
  <c r="DB18" i="15" l="1"/>
  <c r="DR18" i="15"/>
  <c r="CQ20" i="15"/>
  <c r="BL20" i="15"/>
  <c r="DP20" i="15"/>
  <c r="AX20" i="15"/>
  <c r="W20" i="15"/>
  <c r="Y20" i="15" s="1"/>
  <c r="X18" i="15"/>
  <c r="V18" i="15"/>
  <c r="AE20" i="15"/>
  <c r="AX18" i="15"/>
  <c r="BG18" i="15"/>
  <c r="BU20" i="15"/>
  <c r="DE18" i="15"/>
  <c r="BL18" i="15"/>
  <c r="CY20" i="15"/>
  <c r="DB20" i="15" s="1"/>
  <c r="DP18" i="15"/>
  <c r="T20" i="15"/>
  <c r="V20" i="15" s="1"/>
  <c r="CN20" i="15"/>
  <c r="DS20" i="15"/>
  <c r="BZ18" i="15"/>
  <c r="BZ20" i="15"/>
  <c r="CC20" i="15"/>
  <c r="CC18" i="15"/>
  <c r="CN18" i="15"/>
  <c r="CW20" i="15"/>
  <c r="DS18" i="15"/>
  <c r="Y18" i="15"/>
  <c r="DS6" i="15"/>
  <c r="EC6" i="15" s="1"/>
  <c r="DX6" i="15"/>
  <c r="DR6" i="15"/>
  <c r="EB6" i="15" s="1"/>
  <c r="DW6" i="15"/>
  <c r="DQ6" i="15"/>
  <c r="DV6" i="15"/>
  <c r="BE18" i="15"/>
  <c r="DO20" i="15"/>
  <c r="DR20" i="15" s="1"/>
  <c r="DD20" i="15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Z20" i="15"/>
  <c r="BA20" i="15"/>
  <c r="AZ18" i="15"/>
  <c r="BA18" i="15"/>
  <c r="DI20" i="15"/>
  <c r="EB18" i="15"/>
  <c r="DJ20" i="15"/>
  <c r="BS18" i="15"/>
  <c r="EA20" i="15"/>
  <c r="EB20" i="15" s="1"/>
  <c r="BD20" i="15"/>
  <c r="BH20" i="15" s="1"/>
  <c r="AE18" i="15"/>
  <c r="EC18" i="15"/>
  <c r="DI18" i="15"/>
  <c r="DL20" i="15"/>
  <c r="DL18" i="15"/>
  <c r="CW18" i="15"/>
  <c r="CJ18" i="15"/>
  <c r="BV18" i="15"/>
  <c r="BU18" i="15"/>
  <c r="N18" i="15"/>
  <c r="O18" i="15"/>
  <c r="DK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B20" i="15"/>
  <c r="BG20" i="15" s="1"/>
  <c r="BF18" i="15"/>
  <c r="BH18" i="15"/>
  <c r="AC20" i="15"/>
  <c r="AD20" i="15"/>
  <c r="AC18" i="15"/>
  <c r="AD18" i="15"/>
  <c r="L20" i="15"/>
  <c r="N20" i="15" s="1"/>
  <c r="K20" i="15"/>
  <c r="DE20" i="15" l="1"/>
  <c r="X20" i="15"/>
  <c r="DK20" i="15"/>
  <c r="EC20" i="15"/>
  <c r="BF20" i="15"/>
  <c r="BE20" i="15"/>
  <c r="CX20" i="15"/>
  <c r="CV20" i="15"/>
  <c r="CU20" i="15"/>
  <c r="BV20" i="15"/>
  <c r="BT20" i="15"/>
  <c r="BS20" i="15"/>
  <c r="O20" i="15"/>
  <c r="BL16" i="15"/>
  <c r="BL15" i="15"/>
  <c r="BL14" i="15" l="1"/>
  <c r="BL13" i="15"/>
  <c r="BL12" i="15" l="1"/>
  <c r="BL11" i="15"/>
  <c r="BH10" i="15"/>
  <c r="BH11" i="15"/>
  <c r="BL10" i="15" l="1"/>
  <c r="BL9" i="15" l="1"/>
  <c r="BL7" i="15"/>
  <c r="AS17" i="15" l="1"/>
  <c r="AX16" i="15" l="1"/>
  <c r="AZ15" i="15"/>
  <c r="AX15" i="15"/>
  <c r="AX14" i="15" l="1"/>
  <c r="AX13" i="15"/>
  <c r="AX12" i="15" l="1"/>
  <c r="H18" i="15"/>
  <c r="E18" i="15"/>
  <c r="D18" i="15"/>
  <c r="P18" i="15" s="1"/>
  <c r="AK11" i="15"/>
  <c r="AZ11" i="15"/>
  <c r="BA11" i="15"/>
  <c r="AX11" i="15"/>
  <c r="E20" i="15" l="1"/>
  <c r="G18" i="15"/>
  <c r="J18" i="15"/>
  <c r="I18" i="15"/>
  <c r="D20" i="15"/>
  <c r="P20" i="15" s="1"/>
  <c r="H20" i="15"/>
  <c r="AP20" i="15"/>
  <c r="AP18" i="15"/>
  <c r="G20" i="15" l="1"/>
  <c r="J20" i="15"/>
  <c r="I20" i="15"/>
  <c r="AK10" i="15" l="1"/>
  <c r="AZ10" i="15"/>
  <c r="BA10" i="15"/>
  <c r="AX10" i="15"/>
  <c r="AX9" i="15" l="1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K15" i="15"/>
  <c r="DJ15" i="15"/>
  <c r="DI15" i="15"/>
  <c r="DL14" i="15"/>
  <c r="DK14" i="15"/>
  <c r="DJ14" i="15"/>
  <c r="DI14" i="15"/>
  <c r="DL13" i="15"/>
  <c r="DK13" i="15"/>
  <c r="DJ13" i="15"/>
  <c r="DI13" i="15"/>
  <c r="DL12" i="15"/>
  <c r="DK12" i="15"/>
  <c r="DJ12" i="15"/>
  <c r="DI12" i="15"/>
  <c r="DL11" i="15"/>
  <c r="DK11" i="15"/>
  <c r="DJ11" i="15"/>
  <c r="DI11" i="15"/>
  <c r="DL10" i="15"/>
  <c r="DK10" i="15"/>
  <c r="DJ10" i="15"/>
  <c r="DI10" i="15"/>
  <c r="DL9" i="15"/>
  <c r="DK9" i="15"/>
  <c r="DJ9" i="15"/>
  <c r="DI9" i="15"/>
  <c r="DL8" i="15"/>
  <c r="DK8" i="15"/>
  <c r="DJ8" i="15"/>
  <c r="DI8" i="15"/>
  <c r="DL7" i="15"/>
  <c r="DK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H10" i="15"/>
  <c r="CG10" i="15"/>
  <c r="CJ9" i="15"/>
  <c r="CI9" i="15"/>
  <c r="CH9" i="15"/>
  <c r="CG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G15" i="15"/>
  <c r="BF15" i="15"/>
  <c r="BE15" i="15"/>
  <c r="BH14" i="15"/>
  <c r="BG14" i="15"/>
  <c r="BF14" i="15"/>
  <c r="BE14" i="15"/>
  <c r="BH13" i="15"/>
  <c r="BG13" i="15"/>
  <c r="BF13" i="15"/>
  <c r="BE13" i="15"/>
  <c r="BH12" i="15"/>
  <c r="BG12" i="15"/>
  <c r="BF12" i="15"/>
  <c r="BE12" i="15"/>
  <c r="BG11" i="15"/>
  <c r="BF11" i="15"/>
  <c r="BE11" i="15"/>
  <c r="BG10" i="15"/>
  <c r="BF10" i="15"/>
  <c r="BE10" i="15"/>
  <c r="BH9" i="15"/>
  <c r="BG9" i="15"/>
  <c r="BF9" i="15"/>
  <c r="BE9" i="15"/>
  <c r="BH8" i="15"/>
  <c r="BG8" i="15"/>
  <c r="BF8" i="15"/>
  <c r="BE8" i="15"/>
  <c r="BG7" i="15"/>
  <c r="BA15" i="15"/>
  <c r="BA14" i="15"/>
  <c r="AZ14" i="15"/>
  <c r="BA13" i="15"/>
  <c r="AZ13" i="15"/>
  <c r="BA12" i="15"/>
  <c r="AZ12" i="15"/>
  <c r="BA9" i="15"/>
  <c r="AZ9" i="15"/>
  <c r="BA8" i="15"/>
  <c r="AZ8" i="15"/>
  <c r="AK15" i="15"/>
  <c r="AK13" i="15"/>
  <c r="AK12" i="15"/>
  <c r="AT11" i="15"/>
  <c r="AM11" i="15"/>
  <c r="AK9" i="15"/>
  <c r="AS7" i="15"/>
  <c r="AE8" i="15"/>
  <c r="AF16" i="15"/>
  <c r="AE15" i="15"/>
  <c r="AF14" i="15"/>
  <c r="AE14" i="15"/>
  <c r="AF10" i="15"/>
  <c r="AE10" i="15"/>
  <c r="AF9" i="15"/>
  <c r="AE9" i="15"/>
  <c r="AF7" i="15"/>
  <c r="AE7" i="15"/>
  <c r="Y15" i="15"/>
  <c r="X15" i="15"/>
  <c r="Y14" i="15"/>
  <c r="X14" i="15"/>
  <c r="Y12" i="15"/>
  <c r="X12" i="15"/>
  <c r="Y11" i="15"/>
  <c r="X11" i="15"/>
  <c r="Y10" i="15"/>
  <c r="X10" i="15"/>
  <c r="Y9" i="15"/>
  <c r="X9" i="15"/>
  <c r="Y8" i="15"/>
  <c r="X8" i="15"/>
  <c r="V17" i="15"/>
  <c r="V16" i="15"/>
  <c r="V15" i="15"/>
  <c r="V14" i="15"/>
  <c r="V13" i="15"/>
  <c r="V12" i="15"/>
  <c r="V11" i="15"/>
  <c r="V10" i="15"/>
  <c r="V9" i="15"/>
  <c r="Q16" i="15"/>
  <c r="Q15" i="15"/>
  <c r="Q14" i="15"/>
  <c r="Q12" i="15"/>
  <c r="Q11" i="15"/>
  <c r="Q10" i="15"/>
  <c r="P10" i="15"/>
  <c r="P9" i="15"/>
  <c r="P7" i="15"/>
  <c r="O16" i="15"/>
  <c r="O15" i="15"/>
  <c r="O14" i="15"/>
  <c r="O13" i="15"/>
  <c r="O12" i="15"/>
  <c r="O11" i="15"/>
  <c r="O10" i="15"/>
  <c r="O9" i="15"/>
  <c r="N16" i="15"/>
  <c r="N15" i="15"/>
  <c r="N14" i="15"/>
  <c r="N13" i="15"/>
  <c r="N12" i="15"/>
  <c r="N11" i="15"/>
  <c r="N10" i="15"/>
  <c r="N9" i="15"/>
  <c r="I15" i="15"/>
  <c r="I14" i="15"/>
  <c r="I13" i="15"/>
  <c r="I12" i="15"/>
  <c r="I11" i="15"/>
  <c r="I10" i="15"/>
  <c r="I9" i="15"/>
  <c r="I8" i="15"/>
  <c r="G15" i="15"/>
  <c r="G14" i="15"/>
  <c r="G13" i="15"/>
  <c r="G12" i="15"/>
  <c r="G11" i="15"/>
  <c r="G10" i="15"/>
  <c r="G9" i="15"/>
  <c r="G8" i="15"/>
  <c r="BL8" i="15"/>
  <c r="AK8" i="15"/>
  <c r="AK16" i="15"/>
  <c r="N8" i="15"/>
  <c r="DR16" i="15"/>
  <c r="DD16" i="15"/>
  <c r="CP16" i="15"/>
  <c r="CP8" i="15"/>
  <c r="CB8" i="15"/>
  <c r="BN16" i="15"/>
  <c r="AZ16" i="15"/>
  <c r="X16" i="15"/>
  <c r="Y16" i="15"/>
  <c r="I16" i="15"/>
  <c r="ED16" i="15"/>
  <c r="DX16" i="15"/>
  <c r="DP16" i="15"/>
  <c r="DK16" i="15"/>
  <c r="DJ16" i="15"/>
  <c r="CW16" i="15"/>
  <c r="CV16" i="15"/>
  <c r="CI16" i="15"/>
  <c r="CI8" i="15"/>
  <c r="CH16" i="15"/>
  <c r="CH8" i="15"/>
  <c r="CC8" i="15"/>
  <c r="BZ16" i="15"/>
  <c r="BU16" i="15"/>
  <c r="BT16" i="15"/>
  <c r="BO16" i="15"/>
  <c r="BG16" i="15"/>
  <c r="BF16" i="15"/>
  <c r="DW17" i="15"/>
  <c r="BS17" i="15"/>
  <c r="BN17" i="15"/>
  <c r="DW16" i="15"/>
  <c r="DI16" i="15"/>
  <c r="CU16" i="15"/>
  <c r="CG16" i="15"/>
  <c r="CG8" i="15"/>
  <c r="BS16" i="15"/>
  <c r="BE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H16" i="15"/>
  <c r="BA16" i="15"/>
  <c r="G16" i="15"/>
  <c r="Q8" i="15"/>
  <c r="O8" i="15"/>
  <c r="CN8" i="15"/>
  <c r="AX8" i="15"/>
  <c r="V8" i="15"/>
  <c r="G17" i="15"/>
  <c r="BU17" i="15"/>
  <c r="DK17" i="15"/>
  <c r="BE17" i="15"/>
  <c r="CJ8" i="15"/>
  <c r="CQ8" i="15"/>
  <c r="CC17" i="15"/>
  <c r="DI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DA23" i="21"/>
  <c r="L17" i="20"/>
  <c r="CV17" i="15"/>
  <c r="BF17" i="15"/>
  <c r="DS17" i="15"/>
  <c r="AF17" i="15"/>
  <c r="EE17" i="15"/>
  <c r="DP17" i="15"/>
  <c r="BZ17" i="15"/>
  <c r="BV17" i="15"/>
  <c r="BA17" i="15"/>
  <c r="BG17" i="15"/>
  <c r="N17" i="15"/>
  <c r="BZ22" i="14" l="1"/>
  <c r="CA14" i="14"/>
  <c r="V18" i="20"/>
  <c r="J18" i="20"/>
  <c r="DB22" i="21"/>
  <c r="L16" i="20"/>
  <c r="AG18" i="15"/>
  <c r="AG20" i="15" s="1"/>
  <c r="AH18" i="15"/>
  <c r="CA12" i="14"/>
  <c r="L14" i="20"/>
  <c r="L10" i="20"/>
  <c r="W18" i="20"/>
  <c r="U23" i="21"/>
  <c r="DB18" i="21"/>
  <c r="DB15" i="21"/>
  <c r="AJ7" i="15"/>
  <c r="AQ13" i="15"/>
  <c r="AT13" i="15"/>
  <c r="AR12" i="15"/>
  <c r="AR7" i="15"/>
  <c r="AQ7" i="15"/>
  <c r="AQ11" i="15"/>
  <c r="AQ9" i="15"/>
  <c r="AQ8" i="15"/>
  <c r="AQ15" i="15"/>
  <c r="AL7" i="15"/>
  <c r="AM7" i="15"/>
  <c r="AT7" i="15"/>
  <c r="AL11" i="15"/>
  <c r="AI18" i="15"/>
  <c r="AI20" i="15" s="1"/>
  <c r="AR16" i="15"/>
  <c r="AS16" i="15"/>
  <c r="AT12" i="15"/>
  <c r="AS10" i="15"/>
  <c r="AN18" i="15"/>
  <c r="AN20" i="15" s="1"/>
  <c r="AR10" i="15"/>
  <c r="AT10" i="15"/>
  <c r="AO18" i="15"/>
  <c r="AQ18" i="15" s="1"/>
  <c r="AF18" i="15"/>
  <c r="AF20" i="15" s="1"/>
  <c r="AS14" i="15"/>
  <c r="AR14" i="15"/>
  <c r="AM8" i="15"/>
  <c r="AJ8" i="15"/>
  <c r="AJ15" i="15"/>
  <c r="AJ16" i="15"/>
  <c r="AL15" i="15"/>
  <c r="AJ13" i="15"/>
  <c r="AJ11" i="15"/>
  <c r="AS11" i="15"/>
  <c r="AJ10" i="15"/>
  <c r="AS9" i="15"/>
  <c r="AJ9" i="15"/>
  <c r="AS8" i="15"/>
  <c r="AS15" i="15"/>
  <c r="AM14" i="15"/>
  <c r="AJ14" i="15"/>
  <c r="AL13" i="15"/>
  <c r="AS13" i="15"/>
  <c r="AK18" i="15"/>
  <c r="AS12" i="15"/>
  <c r="AJ12" i="15"/>
  <c r="AM12" i="15"/>
  <c r="AT9" i="15"/>
  <c r="AM13" i="15"/>
  <c r="AT15" i="15"/>
  <c r="AM15" i="15"/>
  <c r="AM10" i="15"/>
  <c r="AM9" i="15"/>
  <c r="AL9" i="15"/>
  <c r="AR9" i="15"/>
  <c r="AL10" i="15"/>
  <c r="AR11" i="15"/>
  <c r="AL12" i="15"/>
  <c r="AR13" i="15"/>
  <c r="AL14" i="15"/>
  <c r="AT14" i="15"/>
  <c r="AR15" i="15"/>
  <c r="AQ10" i="15"/>
  <c r="AQ12" i="15"/>
  <c r="AQ14" i="15"/>
  <c r="AM17" i="15"/>
  <c r="EC17" i="15"/>
  <c r="DE17" i="15"/>
  <c r="AR8" i="15"/>
  <c r="AZ17" i="15"/>
  <c r="DJ17" i="15"/>
  <c r="ED17" i="15"/>
  <c r="AQ16" i="15"/>
  <c r="DC23" i="21"/>
  <c r="O17" i="15"/>
  <c r="AL17" i="15"/>
  <c r="BT17" i="15"/>
  <c r="EB17" i="15"/>
  <c r="X18" i="20"/>
  <c r="Y18" i="20" s="1"/>
  <c r="O18" i="20"/>
  <c r="AT8" i="15"/>
  <c r="Q17" i="15"/>
  <c r="Q18" i="15" s="1"/>
  <c r="Q20" i="15" s="1"/>
  <c r="I17" i="15"/>
  <c r="K18" i="20"/>
  <c r="L18" i="20" s="1"/>
  <c r="S18" i="20"/>
  <c r="DD17" i="15"/>
  <c r="BY22" i="14"/>
  <c r="CA22" i="14" s="1"/>
  <c r="AL16" i="15"/>
  <c r="CP17" i="15"/>
  <c r="AM16" i="15"/>
  <c r="AT16" i="15"/>
  <c r="CQ17" i="15"/>
  <c r="BC22" i="14"/>
  <c r="CB22" i="14" s="1"/>
  <c r="R22" i="14"/>
  <c r="CA21" i="14"/>
  <c r="CA11" i="14"/>
  <c r="L13" i="20"/>
  <c r="Y12" i="20"/>
  <c r="Y9" i="20"/>
  <c r="DB14" i="21"/>
  <c r="CB17" i="15"/>
  <c r="AL8" i="15"/>
  <c r="AJ17" i="15"/>
  <c r="AQ17" i="15"/>
  <c r="AJ18" i="15" l="1"/>
  <c r="AH20" i="15"/>
  <c r="AJ20" i="15" s="1"/>
  <c r="AM18" i="15"/>
  <c r="AL18" i="15"/>
  <c r="AO20" i="15"/>
  <c r="AQ20" i="15" s="1"/>
  <c r="AS18" i="15"/>
  <c r="AR18" i="15"/>
  <c r="AS20" i="15"/>
  <c r="AR20" i="15"/>
  <c r="AK20" i="15"/>
  <c r="AR17" i="15"/>
  <c r="AT17" i="15"/>
  <c r="AT18" i="15" s="1"/>
  <c r="AT20" i="15" s="1"/>
  <c r="AL20" i="15" l="1"/>
  <c r="AM20" i="15"/>
  <c r="DU6" i="15" l="1"/>
  <c r="DO6" i="15"/>
  <c r="DT20" i="15" l="1"/>
  <c r="ED20" i="15" s="1"/>
  <c r="ED18" i="15"/>
  <c r="DV20" i="15"/>
  <c r="EE20" i="15" s="1"/>
  <c r="DU20" i="15"/>
  <c r="EE18" i="15"/>
  <c r="DW18" i="15"/>
  <c r="DX18" i="15"/>
  <c r="DX20" i="15" l="1"/>
  <c r="DW20" i="15"/>
</calcChain>
</file>

<file path=xl/sharedStrings.xml><?xml version="1.0" encoding="utf-8"?>
<sst xmlns="http://schemas.openxmlformats.org/spreadsheetml/2006/main" count="426" uniqueCount="145">
  <si>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</si>
  <si>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</si>
  <si>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</si>
  <si>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</si>
  <si>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</si>
  <si>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</si>
  <si>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</si>
  <si>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</si>
  <si>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</si>
  <si>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</si>
  <si>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</si>
  <si>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</si>
  <si>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</si>
  <si>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</si>
  <si>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</si>
  <si>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</si>
  <si>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</si>
  <si>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</si>
  <si>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</si>
  <si>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</si>
  <si>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</si>
  <si>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</si>
  <si>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</si>
  <si>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</si>
  <si>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</si>
  <si>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</si>
  <si>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</si>
  <si>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</si>
  <si>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</si>
  <si>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</si>
  <si>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</si>
  <si>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</si>
  <si>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</si>
  <si>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</si>
  <si>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</si>
  <si>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</si>
  <si>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</si>
  <si>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</si>
  <si>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</si>
  <si>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</si>
  <si>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</si>
  <si>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</si>
  <si>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</si>
  <si>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</si>
  <si>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</si>
  <si>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</si>
  <si>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</si>
  <si>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</si>
  <si>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</si>
  <si>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</si>
  <si>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</si>
  <si>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</si>
  <si>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</si>
  <si>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</si>
  <si>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</si>
  <si>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</si>
  <si>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</si>
  <si>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</si>
  <si>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</si>
  <si>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</si>
  <si>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</si>
  <si>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</si>
  <si>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</si>
  <si>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</si>
  <si>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</si>
  <si>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</si>
  <si>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</si>
  <si>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</si>
  <si>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</si>
  <si>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</si>
  <si>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</si>
  <si>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</si>
  <si>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</si>
  <si>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</si>
  <si>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</si>
  <si>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</si>
  <si>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</si>
  <si>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</si>
  <si>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</si>
  <si>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</si>
  <si>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</si>
  <si>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</si>
  <si>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</si>
  <si>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</si>
  <si>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</si>
  <si>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</si>
  <si>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</si>
  <si>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</si>
  <si>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</si>
  <si>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</si>
  <si>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</si>
  <si>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</si>
  <si>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</si>
  <si>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</si>
  <si>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</si>
  <si>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</si>
  <si>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</si>
  <si>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</si>
  <si>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</si>
  <si>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</si>
  <si>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</si>
  <si>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</si>
  <si>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</si>
  <si>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</si>
  <si>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</si>
  <si>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</si>
  <si>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</si>
  <si>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</si>
  <si>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</si>
  <si>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</si>
  <si>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</si>
  <si>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</si>
  <si>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</si>
  <si>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</si>
  <si>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</si>
  <si>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</si>
  <si>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</si>
  <si>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</si>
  <si>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</si>
  <si>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</si>
  <si>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</si>
  <si>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</si>
  <si>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</si>
  <si>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</si>
  <si>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</si>
  <si>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ծրագիր
1-ին եռամսյակ</t>
  </si>
  <si>
    <t>աղբահանության վճար  ծրագիր          1-ին եռամսյակ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</si>
  <si>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</si>
  <si>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</si>
  <si>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</si>
  <si>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</si>
  <si>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աղբահանության վճար փաստ.
2 ամիս</t>
  </si>
  <si>
    <t>1-ին եռամսյակի կատ. %-ը
1-ին եռամսյակի պլանի նկատմամբ</t>
  </si>
  <si>
    <t>1-ին եռամսյակի կատ. %-ը
տարեկան պլանի նկատմամբ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</si>
  <si>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</si>
  <si>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</si>
  <si>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</si>
  <si>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</si>
  <si>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</si>
  <si>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</si>
  <si>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ծրագիր             
1-ին եռամսյակ</t>
  </si>
  <si>
    <t xml:space="preserve">ծրագիր 
տարեկան 29.02.2024թ. դրությամբ                                                                                                         </t>
  </si>
  <si>
    <t>Ֆինանսական համահարթեցման դոտացիա 2024թ.</t>
  </si>
  <si>
    <t>ՀՀ համայնքների  բյուջեների եկամուտների հավաքագրման վերաբերյալ 2023թ. և 2024թ. 2 ամիս</t>
  </si>
  <si>
    <t xml:space="preserve">փաստ.                          2 ամիս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</si>
</sst>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7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b/>
      <sz val="12"/>
      <color rgb="FFFF0000"/>
      <name val="GHEA Grapalat"/>
      <family val="3"/>
    </font>
    <font>
      <i/>
      <sz val="10"/>
      <name val="GHEA Grapalat"/>
      <family val="3"/>
    </font>
    <font>
      <i/>
      <sz val="12"/>
      <name val="GHEA Grapalat"/>
      <family val="3"/>
    </font>
    <font>
      <i/>
      <sz val="9"/>
      <name val="GHEA Grapalat"/>
      <family val="3"/>
    </font>
    <font>
      <i/>
      <sz val="10"/>
      <color rgb="FFFF0000"/>
      <name val="GHEA Grapalat"/>
      <family val="3"/>
    </font>
    <font>
      <b/>
      <sz val="9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20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4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43" fillId="0" borderId="0" xfId="0" applyFont="1"/>
    <xf numFmtId="0" fontId="42" fillId="0" borderId="0" xfId="0" applyFont="1"/>
    <xf numFmtId="164" fontId="42" fillId="0" borderId="0" xfId="0" applyNumberFormat="1" applyFont="1"/>
    <xf numFmtId="3" fontId="42" fillId="0" borderId="0" xfId="0" applyNumberFormat="1" applyFont="1" applyBorder="1" applyAlignment="1">
      <alignment horizontal="center"/>
    </xf>
    <xf numFmtId="3" fontId="42" fillId="0" borderId="0" xfId="0" applyNumberFormat="1" applyFont="1" applyBorder="1" applyAlignment="1"/>
    <xf numFmtId="0" fontId="44" fillId="0" borderId="0" xfId="0" applyFont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/>
    </xf>
    <xf numFmtId="0" fontId="42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3" fontId="42" fillId="0" borderId="0" xfId="0" applyNumberFormat="1" applyFont="1" applyAlignment="1">
      <alignment horizontal="center"/>
    </xf>
    <xf numFmtId="3" fontId="45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43" fillId="0" borderId="0" xfId="0" applyFont="1" applyFill="1" applyAlignment="1">
      <alignment horizontal="center"/>
    </xf>
    <xf numFmtId="165" fontId="16" fillId="0" borderId="1" xfId="0" applyNumberFormat="1" applyFont="1" applyFill="1" applyBorder="1" applyAlignment="1">
      <alignment horizontal="center" vertical="center"/>
    </xf>
    <xf numFmtId="0" fontId="17" fillId="8" borderId="0" xfId="0" applyFont="1" applyFill="1"/>
    <xf numFmtId="0" fontId="17" fillId="8" borderId="10" xfId="0" applyFont="1" applyFill="1" applyBorder="1" applyAlignment="1">
      <alignment horizontal="center" vertical="center" wrapText="1"/>
    </xf>
    <xf numFmtId="165" fontId="17" fillId="8" borderId="1" xfId="0" applyNumberFormat="1" applyFont="1" applyFill="1" applyBorder="1" applyAlignment="1">
      <alignment horizontal="center" vertical="center"/>
    </xf>
    <xf numFmtId="165" fontId="17" fillId="8" borderId="11" xfId="0" applyNumberFormat="1" applyFont="1" applyFill="1" applyBorder="1" applyAlignment="1">
      <alignment horizontal="center" vertical="center" wrapText="1"/>
    </xf>
    <xf numFmtId="165" fontId="17" fillId="8" borderId="16" xfId="0" applyNumberFormat="1" applyFont="1" applyFill="1" applyBorder="1" applyAlignment="1">
      <alignment horizontal="center" vertical="center"/>
    </xf>
    <xf numFmtId="165" fontId="17" fillId="8" borderId="3" xfId="0" applyNumberFormat="1" applyFont="1" applyFill="1" applyBorder="1" applyAlignment="1">
      <alignment horizontal="center" vertical="center"/>
    </xf>
    <xf numFmtId="165" fontId="17" fillId="8" borderId="10" xfId="0" applyNumberFormat="1" applyFont="1" applyFill="1" applyBorder="1" applyAlignment="1">
      <alignment horizontal="center" vertical="center"/>
    </xf>
    <xf numFmtId="165" fontId="17" fillId="8" borderId="11" xfId="0" applyNumberFormat="1" applyFont="1" applyFill="1" applyBorder="1" applyAlignment="1">
      <alignment horizontal="center" vertical="center"/>
    </xf>
    <xf numFmtId="165" fontId="17" fillId="8" borderId="1" xfId="0" applyNumberFormat="1" applyFont="1" applyFill="1" applyBorder="1" applyAlignment="1" applyProtection="1">
      <alignment horizontal="center" vertical="center" wrapText="1"/>
    </xf>
    <xf numFmtId="165" fontId="17" fillId="8" borderId="11" xfId="0" applyNumberFormat="1" applyFont="1" applyFill="1" applyBorder="1" applyAlignment="1" applyProtection="1">
      <alignment horizontal="center" vertical="center" wrapText="1"/>
    </xf>
    <xf numFmtId="165" fontId="17" fillId="8" borderId="10" xfId="0" applyNumberFormat="1" applyFont="1" applyFill="1" applyBorder="1" applyAlignment="1" applyProtection="1">
      <alignment horizontal="center" vertical="center" wrapText="1"/>
    </xf>
    <xf numFmtId="165" fontId="17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>
      <alignment horizontal="center" vertical="center"/>
    </xf>
    <xf numFmtId="165" fontId="46" fillId="15" borderId="3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mma%20Khachatryan\Desktop\Emma\hamaynqner%20ekamut\2022\31.01.2022\NOR\Aragatsot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Sheet2"/>
      <sheetName val="Sheet1"/>
      <sheetName val="Sheet3"/>
      <sheetName val="Mutqer11"/>
      <sheetName val="Лист1"/>
      <sheetName val="Лист2"/>
      <sheetName val="Лист3"/>
      <sheetName val="Лист5"/>
      <sheetName val="Лист4"/>
    </sheetNames>
    <sheetDataSet>
      <sheetData sheetId="0"/>
      <sheetData sheetId="1">
        <row r="5">
          <cell r="EF5" t="str">
            <v xml:space="preserve">ծրագիր 
տարեկան 31.03.2022թ. դրությամբ                                                                                                         </v>
          </cell>
          <cell r="EG5" t="str">
            <v>ծրագիր
1-ին եռամսյակ</v>
          </cell>
        </row>
        <row r="6">
          <cell r="EF6">
            <v>1505329.9000000001</v>
          </cell>
          <cell r="EG6">
            <v>367740.10000000003</v>
          </cell>
        </row>
        <row r="7">
          <cell r="EF7">
            <v>139889.70000000001</v>
          </cell>
          <cell r="EG7">
            <v>34972.425000000003</v>
          </cell>
        </row>
        <row r="8">
          <cell r="EF8">
            <v>234044.40999999997</v>
          </cell>
          <cell r="EG8">
            <v>58511.102499999994</v>
          </cell>
        </row>
        <row r="9">
          <cell r="EF9">
            <v>178584.3</v>
          </cell>
          <cell r="EG9">
            <v>43751.5</v>
          </cell>
        </row>
        <row r="10">
          <cell r="EF10">
            <v>163097.06</v>
          </cell>
          <cell r="EG10">
            <v>40774.264999999999</v>
          </cell>
        </row>
        <row r="11">
          <cell r="EF11">
            <v>253230.19999999998</v>
          </cell>
          <cell r="EG11">
            <v>63307.55</v>
          </cell>
        </row>
        <row r="12">
          <cell r="EF12">
            <v>163097.06</v>
          </cell>
          <cell r="EG12">
            <v>40774.264999999999</v>
          </cell>
        </row>
        <row r="13">
          <cell r="EF13">
            <v>392704.94999999995</v>
          </cell>
          <cell r="EG13">
            <v>90353.502952755909</v>
          </cell>
        </row>
        <row r="14">
          <cell r="EF14">
            <v>1011353.927</v>
          </cell>
          <cell r="EG14">
            <v>181958.98783333335</v>
          </cell>
        </row>
        <row r="15">
          <cell r="EF15">
            <v>416811.11200000002</v>
          </cell>
          <cell r="EG15">
            <v>104202.77800000001</v>
          </cell>
        </row>
        <row r="16">
          <cell r="EF16">
            <v>94107.5</v>
          </cell>
          <cell r="EG16">
            <v>22344.799999999999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20"/>
  <sheetViews>
    <sheetView tabSelected="1" topLeftCell="A4" zoomScale="70" zoomScaleNormal="70" zoomScaleSheetLayoutView="110" workbookViewId="0">
      <pane xSplit="3" ySplit="3" topLeftCell="BH10" activePane="bottomRight" state="frozen"/>
      <selection activeCell="A4" sqref="A4"/>
      <selection pane="topRight" activeCell="D4" sqref="D4"/>
      <selection pane="bottomLeft" activeCell="A7" sqref="A7"/>
      <selection pane="bottomRight" activeCell="BR13" sqref="BR13"/>
    </sheetView>
  </sheetViews>
  <sheetFormatPr defaultRowHeight="17.25" x14ac:dyDescent="0.3"/>
  <cols>
    <col min="1" max="1" width="0.75" style="136" customWidth="1"/>
    <col min="2" max="2" width="3.875" style="136" customWidth="1"/>
    <col min="3" max="3" width="19.375" style="136" customWidth="1"/>
    <col min="4" max="5" width="13.75" style="140" customWidth="1"/>
    <col min="6" max="6" width="13" style="140" customWidth="1"/>
    <col min="7" max="7" width="7.125" style="136" customWidth="1"/>
    <col min="8" max="8" width="12.75" style="140" customWidth="1"/>
    <col min="9" max="9" width="10.5" style="136" customWidth="1"/>
    <col min="10" max="10" width="7.25" style="136" customWidth="1"/>
    <col min="11" max="12" width="14.125" style="140" customWidth="1"/>
    <col min="13" max="13" width="13.75" style="140" customWidth="1"/>
    <col min="14" max="14" width="8.25" style="140" customWidth="1"/>
    <col min="15" max="15" width="8.125" style="136" customWidth="1"/>
    <col min="16" max="16" width="7.25" style="140" customWidth="1"/>
    <col min="17" max="17" width="12.375" style="140" customWidth="1"/>
    <col min="18" max="18" width="14" style="140" customWidth="1"/>
    <col min="19" max="19" width="15" style="140" customWidth="1"/>
    <col min="20" max="21" width="13.5" style="140" customWidth="1"/>
    <col min="22" max="22" width="7.5" style="140" customWidth="1"/>
    <col min="23" max="23" width="14.25" style="139" customWidth="1"/>
    <col min="24" max="24" width="9.375" style="140" customWidth="1"/>
    <col min="25" max="25" width="9.75" style="140" customWidth="1"/>
    <col min="26" max="26" width="16" style="140" customWidth="1"/>
    <col min="27" max="27" width="16.25" style="140" customWidth="1"/>
    <col min="28" max="28" width="12.75" style="140" customWidth="1"/>
    <col min="29" max="29" width="11.25" style="140" customWidth="1"/>
    <col min="30" max="30" width="8.875" style="140" customWidth="1"/>
    <col min="31" max="31" width="9.5" style="140" customWidth="1"/>
    <col min="32" max="32" width="13.25" style="140" customWidth="1"/>
    <col min="33" max="33" width="15.75" style="139" customWidth="1"/>
    <col min="34" max="34" width="14.875" style="139" customWidth="1"/>
    <col min="35" max="35" width="13.875" style="139" customWidth="1"/>
    <col min="36" max="36" width="10.75" style="139" customWidth="1"/>
    <col min="37" max="37" width="14.625" style="139" customWidth="1"/>
    <col min="38" max="38" width="10" style="139" customWidth="1"/>
    <col min="39" max="39" width="10.375" style="139" customWidth="1"/>
    <col min="40" max="40" width="14" style="139" customWidth="1"/>
    <col min="41" max="41" width="12.625" style="139" customWidth="1"/>
    <col min="42" max="42" width="14.125" style="139" customWidth="1"/>
    <col min="43" max="43" width="10.875" style="139" customWidth="1"/>
    <col min="44" max="44" width="9.625" style="139" customWidth="1"/>
    <col min="45" max="45" width="8.25" style="139" customWidth="1"/>
    <col min="46" max="46" width="11.25" style="139" customWidth="1"/>
    <col min="47" max="47" width="14.75" style="140" customWidth="1"/>
    <col min="48" max="48" width="13.875" style="140" customWidth="1"/>
    <col min="49" max="49" width="13.75" style="140" customWidth="1"/>
    <col min="50" max="50" width="9.25" style="140" customWidth="1"/>
    <col min="51" max="51" width="13.125" style="155" customWidth="1"/>
    <col min="52" max="52" width="9.25" style="140" customWidth="1"/>
    <col min="53" max="53" width="7.75" style="140" customWidth="1"/>
    <col min="54" max="54" width="16.25" style="140" customWidth="1"/>
    <col min="55" max="55" width="15" style="140" customWidth="1"/>
    <col min="56" max="56" width="14.125" style="140" customWidth="1"/>
    <col min="57" max="57" width="12.5" style="140" customWidth="1"/>
    <col min="58" max="58" width="10.75" style="140" customWidth="1"/>
    <col min="59" max="59" width="8.125" style="140" customWidth="1"/>
    <col min="60" max="60" width="12.625" style="140" customWidth="1"/>
    <col min="61" max="61" width="13.375" style="140" customWidth="1"/>
    <col min="62" max="62" width="13.75" style="140" customWidth="1"/>
    <col min="63" max="63" width="13" style="140" customWidth="1"/>
    <col min="64" max="64" width="14.5" style="140" customWidth="1"/>
    <col min="65" max="65" width="12.625" style="155" customWidth="1"/>
    <col min="66" max="66" width="9.625" style="140" customWidth="1"/>
    <col min="67" max="67" width="9.125" style="140" customWidth="1"/>
    <col min="68" max="68" width="14.375" style="140" customWidth="1"/>
    <col min="69" max="69" width="15.125" style="140" customWidth="1"/>
    <col min="70" max="70" width="12.5" style="140" customWidth="1"/>
    <col min="71" max="71" width="11.625" style="140" customWidth="1"/>
    <col min="72" max="72" width="9.5" style="140" customWidth="1"/>
    <col min="73" max="73" width="9.625" style="140" customWidth="1"/>
    <col min="74" max="74" width="13" style="140" customWidth="1"/>
    <col min="75" max="75" width="14.75" style="140" customWidth="1"/>
    <col min="76" max="76" width="13.125" style="140" customWidth="1"/>
    <col min="77" max="77" width="12.5" style="140" customWidth="1"/>
    <col min="78" max="78" width="8.625" style="140" customWidth="1"/>
    <col min="79" max="79" width="12.125" style="140" customWidth="1"/>
    <col min="80" max="80" width="9.625" style="140" customWidth="1"/>
    <col min="81" max="81" width="8.5" style="140" customWidth="1"/>
    <col min="82" max="82" width="14.75" style="140" customWidth="1"/>
    <col min="83" max="83" width="13.625" style="140" customWidth="1"/>
    <col min="84" max="84" width="14.5" style="140" customWidth="1"/>
    <col min="85" max="85" width="14.125" style="140" customWidth="1"/>
    <col min="86" max="86" width="11.625" style="140" customWidth="1"/>
    <col min="87" max="87" width="10.625" style="140" customWidth="1"/>
    <col min="88" max="88" width="13.375" style="140" customWidth="1"/>
    <col min="89" max="89" width="15" style="140" customWidth="1"/>
    <col min="90" max="90" width="14.75" style="140" customWidth="1"/>
    <col min="91" max="91" width="13.625" style="140" customWidth="1"/>
    <col min="92" max="92" width="10.625" style="140" customWidth="1"/>
    <col min="93" max="93" width="13.25" style="140" customWidth="1"/>
    <col min="94" max="94" width="11.5" style="140" customWidth="1"/>
    <col min="95" max="95" width="10" style="140" customWidth="1"/>
    <col min="96" max="96" width="14.875" style="140" customWidth="1"/>
    <col min="97" max="97" width="13.25" style="140" customWidth="1"/>
    <col min="98" max="98" width="10.25" style="140" customWidth="1"/>
    <col min="99" max="99" width="12.875" style="140" customWidth="1"/>
    <col min="100" max="100" width="10.125" style="140" customWidth="1"/>
    <col min="101" max="101" width="10.625" style="140" customWidth="1"/>
    <col min="102" max="102" width="10.875" style="140" customWidth="1"/>
    <col min="103" max="103" width="13.875" style="140" customWidth="1"/>
    <col min="104" max="105" width="13.25" style="140" customWidth="1"/>
    <col min="106" max="106" width="9.625" style="140" customWidth="1"/>
    <col min="107" max="107" width="13.75" style="140" customWidth="1"/>
    <col min="108" max="108" width="11.25" style="140" customWidth="1"/>
    <col min="109" max="109" width="9.5" style="140" customWidth="1"/>
    <col min="110" max="110" width="14.5" style="140" customWidth="1"/>
    <col min="111" max="111" width="13.375" style="140" customWidth="1"/>
    <col min="112" max="112" width="15.25" style="140" customWidth="1"/>
    <col min="113" max="113" width="11.875" style="140" customWidth="1"/>
    <col min="114" max="114" width="10" style="140" customWidth="1"/>
    <col min="115" max="115" width="9.5" style="140" customWidth="1"/>
    <col min="116" max="116" width="11.75" style="140" customWidth="1"/>
    <col min="117" max="117" width="12" style="140" customWidth="1"/>
    <col min="118" max="118" width="11.875" style="140" customWidth="1"/>
    <col min="119" max="119" width="11.625" style="140" customWidth="1"/>
    <col min="120" max="120" width="5.875" style="140" customWidth="1"/>
    <col min="121" max="121" width="10.375" style="139" customWidth="1"/>
    <col min="122" max="122" width="6.625" style="139" customWidth="1"/>
    <col min="123" max="123" width="4.875" style="140" customWidth="1"/>
    <col min="124" max="124" width="11.125" style="140" customWidth="1"/>
    <col min="125" max="125" width="10.5" style="140" customWidth="1"/>
    <col min="126" max="126" width="10.875" style="140" customWidth="1"/>
    <col min="127" max="127" width="5.625" style="140" customWidth="1"/>
    <col min="128" max="128" width="6.125" style="140" customWidth="1"/>
    <col min="129" max="129" width="11.375" style="140" customWidth="1"/>
    <col min="130" max="130" width="11.5" style="140" customWidth="1"/>
    <col min="131" max="131" width="10.625" style="140" customWidth="1"/>
    <col min="132" max="132" width="7" style="140" customWidth="1"/>
    <col min="133" max="133" width="5.125" style="140" customWidth="1"/>
    <col min="134" max="134" width="8.125" style="140" customWidth="1"/>
    <col min="135" max="135" width="10.375" style="140" customWidth="1"/>
    <col min="136" max="16384" width="9" style="136"/>
  </cols>
  <sheetData>
    <row r="1" spans="1:135" ht="18.75" customHeight="1" x14ac:dyDescent="0.3">
      <c r="C1" s="137"/>
      <c r="D1" s="301" t="s">
        <v>117</v>
      </c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138"/>
      <c r="AH1" s="138"/>
      <c r="AI1" s="138"/>
      <c r="AJ1" s="138"/>
      <c r="AK1" s="138"/>
      <c r="AL1" s="138"/>
      <c r="AM1" s="138"/>
      <c r="CY1" s="140" t="s">
        <v>124</v>
      </c>
    </row>
    <row r="2" spans="1:135" s="235" customFormat="1" ht="21.75" customHeight="1" x14ac:dyDescent="0.3">
      <c r="B2" s="229"/>
      <c r="C2" s="230"/>
      <c r="D2" s="309" t="s">
        <v>143</v>
      </c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231"/>
      <c r="AZ2" s="141"/>
      <c r="BA2" s="141"/>
      <c r="BB2" s="141"/>
      <c r="BC2" s="141"/>
      <c r="BD2" s="232"/>
      <c r="BE2" s="232"/>
      <c r="BF2" s="232"/>
      <c r="BG2" s="232"/>
      <c r="BH2" s="232"/>
      <c r="BI2" s="232"/>
      <c r="BJ2" s="232"/>
      <c r="BK2" s="232"/>
      <c r="BL2" s="232"/>
      <c r="BM2" s="233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88"/>
      <c r="CB2" s="288"/>
      <c r="CC2" s="288"/>
      <c r="CD2" s="288"/>
      <c r="CE2" s="288"/>
      <c r="CF2" s="288"/>
      <c r="CG2" s="288"/>
      <c r="CH2" s="288"/>
      <c r="CI2" s="234"/>
      <c r="CJ2" s="234"/>
      <c r="CK2" s="234"/>
      <c r="CL2" s="234"/>
      <c r="CM2" s="234"/>
      <c r="CN2" s="234"/>
      <c r="CO2" s="288"/>
      <c r="CP2" s="288"/>
      <c r="CQ2" s="288"/>
      <c r="CR2" s="288"/>
      <c r="CS2" s="288"/>
      <c r="CT2" s="288"/>
      <c r="CU2" s="288"/>
      <c r="CV2" s="288"/>
      <c r="CW2" s="288"/>
      <c r="CX2" s="288"/>
      <c r="CY2" s="288"/>
      <c r="CZ2" s="288"/>
      <c r="DA2" s="288"/>
      <c r="DB2" s="288"/>
      <c r="DC2" s="288"/>
      <c r="DD2" s="288"/>
      <c r="DE2" s="288"/>
      <c r="DF2" s="288"/>
      <c r="DG2" s="288"/>
      <c r="DH2" s="288"/>
      <c r="DI2" s="288"/>
      <c r="DJ2" s="288"/>
      <c r="DK2" s="288"/>
      <c r="DL2" s="288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  <c r="EE2" s="139"/>
    </row>
    <row r="3" spans="1:135" s="236" customFormat="1" ht="13.5" customHeight="1" thickBot="1" x14ac:dyDescent="0.35">
      <c r="B3" s="237"/>
      <c r="C3" s="238"/>
      <c r="D3" s="239"/>
      <c r="E3" s="239"/>
      <c r="F3" s="239"/>
      <c r="G3" s="240"/>
      <c r="H3" s="239"/>
      <c r="I3" s="240"/>
      <c r="J3" s="240"/>
      <c r="K3" s="239"/>
      <c r="L3" s="239"/>
      <c r="M3" s="239"/>
      <c r="N3" s="239"/>
      <c r="O3" s="240"/>
      <c r="P3" s="277" t="s">
        <v>64</v>
      </c>
      <c r="Q3" s="277"/>
      <c r="R3" s="277"/>
      <c r="S3" s="241"/>
      <c r="T3" s="241"/>
      <c r="U3" s="241"/>
      <c r="V3" s="241"/>
      <c r="W3" s="242"/>
      <c r="X3" s="241"/>
      <c r="Y3" s="241"/>
      <c r="Z3" s="241"/>
      <c r="AA3" s="241"/>
      <c r="AB3" s="241"/>
      <c r="AC3" s="241"/>
      <c r="AD3" s="241"/>
      <c r="AE3" s="277" t="s">
        <v>64</v>
      </c>
      <c r="AF3" s="277"/>
      <c r="AG3" s="243"/>
      <c r="AH3" s="243"/>
      <c r="AI3" s="243"/>
      <c r="AJ3" s="243"/>
      <c r="AK3" s="243"/>
      <c r="AL3" s="243"/>
      <c r="AM3" s="243"/>
      <c r="AN3" s="244"/>
      <c r="AO3" s="244"/>
      <c r="AP3" s="244"/>
      <c r="AQ3" s="244"/>
      <c r="AR3" s="244"/>
      <c r="AS3" s="281" t="s">
        <v>64</v>
      </c>
      <c r="AT3" s="281"/>
      <c r="AU3" s="245"/>
      <c r="AV3" s="245"/>
      <c r="AW3" s="245"/>
      <c r="AX3" s="245"/>
      <c r="AY3" s="246"/>
      <c r="AZ3" s="245"/>
      <c r="BA3" s="245"/>
      <c r="BB3" s="245"/>
      <c r="BC3" s="245"/>
      <c r="BD3" s="247"/>
      <c r="BE3" s="247"/>
      <c r="BF3" s="247"/>
      <c r="BG3" s="277" t="s">
        <v>64</v>
      </c>
      <c r="BH3" s="277"/>
      <c r="BI3" s="248"/>
      <c r="BJ3" s="248"/>
      <c r="BK3" s="248"/>
      <c r="BL3" s="248"/>
      <c r="BM3" s="249"/>
      <c r="BN3" s="248"/>
      <c r="BO3" s="248"/>
      <c r="BP3" s="248"/>
      <c r="BQ3" s="248"/>
      <c r="BR3" s="247"/>
      <c r="BS3" s="247"/>
      <c r="BT3" s="247"/>
      <c r="BU3" s="277" t="s">
        <v>64</v>
      </c>
      <c r="BV3" s="277"/>
      <c r="BW3" s="245"/>
      <c r="BX3" s="245"/>
      <c r="BY3" s="245"/>
      <c r="BZ3" s="245"/>
      <c r="CA3" s="248"/>
      <c r="CB3" s="248"/>
      <c r="CC3" s="248"/>
      <c r="CD3" s="248"/>
      <c r="CE3" s="248"/>
      <c r="CF3" s="248"/>
      <c r="CG3" s="248"/>
      <c r="CH3" s="248"/>
      <c r="CI3" s="277" t="s">
        <v>64</v>
      </c>
      <c r="CJ3" s="277"/>
      <c r="CK3" s="247"/>
      <c r="CL3" s="247"/>
      <c r="CM3" s="247"/>
      <c r="CN3" s="247"/>
      <c r="CO3" s="248"/>
      <c r="CP3" s="248"/>
      <c r="CQ3" s="248"/>
      <c r="CR3" s="248"/>
      <c r="CS3" s="248"/>
      <c r="CT3" s="248"/>
      <c r="CU3" s="248"/>
      <c r="CV3" s="248"/>
      <c r="CW3" s="247"/>
      <c r="CX3" s="245" t="s">
        <v>64</v>
      </c>
      <c r="CY3" s="247"/>
      <c r="CZ3" s="247"/>
      <c r="DA3" s="247"/>
      <c r="DB3" s="247"/>
      <c r="DC3" s="247"/>
      <c r="DD3" s="247"/>
      <c r="DE3" s="248"/>
      <c r="DF3" s="248"/>
      <c r="DG3" s="248"/>
      <c r="DH3" s="248"/>
      <c r="DI3" s="248"/>
      <c r="DJ3" s="248"/>
      <c r="DK3" s="247"/>
      <c r="DL3" s="245"/>
      <c r="DM3" s="250"/>
      <c r="DN3" s="250"/>
      <c r="DO3" s="250"/>
      <c r="DP3" s="250"/>
      <c r="DQ3" s="251"/>
      <c r="DR3" s="251"/>
      <c r="DS3" s="250"/>
      <c r="DT3" s="250"/>
      <c r="DU3" s="250"/>
      <c r="DV3" s="250"/>
      <c r="DW3" s="250"/>
      <c r="DX3" s="250"/>
      <c r="DY3" s="250"/>
      <c r="DZ3" s="250"/>
      <c r="EA3" s="250"/>
      <c r="EB3" s="250"/>
      <c r="EC3" s="250"/>
      <c r="ED3" s="250"/>
      <c r="EE3" s="250"/>
    </row>
    <row r="4" spans="1:135" s="143" customFormat="1" ht="66" customHeight="1" x14ac:dyDescent="0.25">
      <c r="B4" s="268" t="s">
        <v>57</v>
      </c>
      <c r="C4" s="271" t="s">
        <v>56</v>
      </c>
      <c r="D4" s="280" t="s">
        <v>122</v>
      </c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74" t="s">
        <v>142</v>
      </c>
      <c r="S4" s="313" t="s">
        <v>116</v>
      </c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285" t="s">
        <v>129</v>
      </c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7"/>
      <c r="AU4" s="298" t="s">
        <v>127</v>
      </c>
      <c r="AV4" s="299"/>
      <c r="AW4" s="299"/>
      <c r="AX4" s="299"/>
      <c r="AY4" s="299"/>
      <c r="AZ4" s="299"/>
      <c r="BA4" s="299"/>
      <c r="BB4" s="299"/>
      <c r="BC4" s="299"/>
      <c r="BD4" s="299"/>
      <c r="BE4" s="299"/>
      <c r="BF4" s="299"/>
      <c r="BG4" s="299"/>
      <c r="BH4" s="300"/>
      <c r="BI4" s="298" t="s">
        <v>130</v>
      </c>
      <c r="BJ4" s="299"/>
      <c r="BK4" s="299"/>
      <c r="BL4" s="299"/>
      <c r="BM4" s="299"/>
      <c r="BN4" s="299"/>
      <c r="BO4" s="299"/>
      <c r="BP4" s="299"/>
      <c r="BQ4" s="299"/>
      <c r="BR4" s="299"/>
      <c r="BS4" s="299"/>
      <c r="BT4" s="299"/>
      <c r="BU4" s="299"/>
      <c r="BV4" s="300"/>
      <c r="BW4" s="305" t="s">
        <v>39</v>
      </c>
      <c r="BX4" s="306"/>
      <c r="BY4" s="306"/>
      <c r="BZ4" s="306"/>
      <c r="CA4" s="306"/>
      <c r="CB4" s="306"/>
      <c r="CC4" s="306"/>
      <c r="CD4" s="306"/>
      <c r="CE4" s="306"/>
      <c r="CF4" s="306"/>
      <c r="CG4" s="306"/>
      <c r="CH4" s="306"/>
      <c r="CI4" s="306"/>
      <c r="CJ4" s="274"/>
      <c r="CK4" s="298" t="s">
        <v>40</v>
      </c>
      <c r="CL4" s="299"/>
      <c r="CM4" s="299"/>
      <c r="CN4" s="299"/>
      <c r="CO4" s="299"/>
      <c r="CP4" s="299"/>
      <c r="CQ4" s="299"/>
      <c r="CR4" s="299"/>
      <c r="CS4" s="299"/>
      <c r="CT4" s="299"/>
      <c r="CU4" s="299"/>
      <c r="CV4" s="299"/>
      <c r="CW4" s="299"/>
      <c r="CX4" s="300"/>
      <c r="CY4" s="298" t="s">
        <v>41</v>
      </c>
      <c r="CZ4" s="299"/>
      <c r="DA4" s="299"/>
      <c r="DB4" s="299"/>
      <c r="DC4" s="299"/>
      <c r="DD4" s="299"/>
      <c r="DE4" s="299"/>
      <c r="DF4" s="299"/>
      <c r="DG4" s="299"/>
      <c r="DH4" s="299"/>
      <c r="DI4" s="299"/>
      <c r="DJ4" s="299"/>
      <c r="DK4" s="299"/>
      <c r="DL4" s="300"/>
      <c r="DM4" s="314" t="s">
        <v>139</v>
      </c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5"/>
    </row>
    <row r="5" spans="1:135" s="142" customFormat="1" ht="42" customHeight="1" x14ac:dyDescent="0.25">
      <c r="A5" s="144"/>
      <c r="B5" s="269"/>
      <c r="C5" s="272"/>
      <c r="D5" s="293" t="s">
        <v>134</v>
      </c>
      <c r="E5" s="293"/>
      <c r="F5" s="293"/>
      <c r="G5" s="293"/>
      <c r="H5" s="293"/>
      <c r="I5" s="293"/>
      <c r="J5" s="293"/>
      <c r="K5" s="284" t="s">
        <v>135</v>
      </c>
      <c r="L5" s="284"/>
      <c r="M5" s="284"/>
      <c r="N5" s="284"/>
      <c r="O5" s="284"/>
      <c r="P5" s="278" t="s">
        <v>136</v>
      </c>
      <c r="Q5" s="278" t="s">
        <v>137</v>
      </c>
      <c r="R5" s="275"/>
      <c r="S5" s="290" t="str">
        <f>D5</f>
        <v>2023թ.</v>
      </c>
      <c r="T5" s="290"/>
      <c r="U5" s="290"/>
      <c r="V5" s="290"/>
      <c r="W5" s="290"/>
      <c r="X5" s="290"/>
      <c r="Y5" s="291"/>
      <c r="Z5" s="284" t="str">
        <f>K5</f>
        <v>2024թ.</v>
      </c>
      <c r="AA5" s="284"/>
      <c r="AB5" s="284"/>
      <c r="AC5" s="284"/>
      <c r="AD5" s="284"/>
      <c r="AE5" s="282" t="str">
        <f>P5</f>
        <v>2024թ. ծրագրի  աճը 2023թ.        ծրագրի համեմատ /%/</v>
      </c>
      <c r="AF5" s="311" t="str">
        <f>Q5</f>
        <v>2024թ. փաստ. աճը 2023թ. փաստ       համեմատ    /հազ. դրամ./</v>
      </c>
      <c r="AG5" s="307" t="str">
        <f>S5</f>
        <v>2023թ.</v>
      </c>
      <c r="AH5" s="308"/>
      <c r="AI5" s="308"/>
      <c r="AJ5" s="308"/>
      <c r="AK5" s="308"/>
      <c r="AL5" s="308"/>
      <c r="AM5" s="308"/>
      <c r="AN5" s="302" t="str">
        <f>Z5</f>
        <v>2024թ.</v>
      </c>
      <c r="AO5" s="302"/>
      <c r="AP5" s="302"/>
      <c r="AQ5" s="302"/>
      <c r="AR5" s="302"/>
      <c r="AS5" s="296" t="str">
        <f>AE5</f>
        <v>2024թ. ծրագրի  աճը 2023թ.        ծրագրի համեմատ /%/</v>
      </c>
      <c r="AT5" s="321" t="str">
        <f>AF5</f>
        <v>2024թ. փաստ. աճը 2023թ. փաստ       համեմատ    /հազ. դրամ./</v>
      </c>
      <c r="AU5" s="292" t="str">
        <f>AG5</f>
        <v>2023թ.</v>
      </c>
      <c r="AV5" s="293"/>
      <c r="AW5" s="293"/>
      <c r="AX5" s="293"/>
      <c r="AY5" s="293"/>
      <c r="AZ5" s="293"/>
      <c r="BA5" s="293"/>
      <c r="BB5" s="284" t="str">
        <f>AN5</f>
        <v>2024թ.</v>
      </c>
      <c r="BC5" s="284"/>
      <c r="BD5" s="284"/>
      <c r="BE5" s="284"/>
      <c r="BF5" s="284"/>
      <c r="BG5" s="282" t="str">
        <f>AS5</f>
        <v>2024թ. ծրագրի  աճը 2023թ.        ծրագրի համեմատ /%/</v>
      </c>
      <c r="BH5" s="294" t="str">
        <f>AT5</f>
        <v>2024թ. փաստ. աճը 2023թ. փաստ       համեմատ    /հազ. դրամ./</v>
      </c>
      <c r="BI5" s="289" t="str">
        <f>AU5</f>
        <v>2023թ.</v>
      </c>
      <c r="BJ5" s="290"/>
      <c r="BK5" s="290"/>
      <c r="BL5" s="290"/>
      <c r="BM5" s="290"/>
      <c r="BN5" s="290"/>
      <c r="BO5" s="291"/>
      <c r="BP5" s="319" t="str">
        <f>BB5</f>
        <v>2024թ.</v>
      </c>
      <c r="BQ5" s="302"/>
      <c r="BR5" s="302"/>
      <c r="BS5" s="302"/>
      <c r="BT5" s="320"/>
      <c r="BU5" s="282" t="str">
        <f>BG5</f>
        <v>2024թ. ծրագրի  աճը 2023թ.        ծրագրի համեմատ /%/</v>
      </c>
      <c r="BV5" s="294" t="str">
        <f>BH5</f>
        <v>2024թ. փաստ. աճը 2023թ. փաստ       համեմատ    /հազ. դրամ./</v>
      </c>
      <c r="BW5" s="292" t="str">
        <f>BI5</f>
        <v>2023թ.</v>
      </c>
      <c r="BX5" s="293"/>
      <c r="BY5" s="293"/>
      <c r="BZ5" s="293"/>
      <c r="CA5" s="293"/>
      <c r="CB5" s="293"/>
      <c r="CC5" s="293"/>
      <c r="CD5" s="317" t="str">
        <f>BP5</f>
        <v>2024թ.</v>
      </c>
      <c r="CE5" s="317"/>
      <c r="CF5" s="317"/>
      <c r="CG5" s="317"/>
      <c r="CH5" s="317"/>
      <c r="CI5" s="318" t="str">
        <f>BU5</f>
        <v>2024թ. ծրագրի  աճը 2023թ.        ծրագրի համեմատ /%/</v>
      </c>
      <c r="CJ5" s="303" t="str">
        <f>BV5</f>
        <v>2024թ. փաստ. աճը 2023թ. փաստ       համեմատ    /հազ. դրամ./</v>
      </c>
      <c r="CK5" s="292" t="str">
        <f>BW5</f>
        <v>2023թ.</v>
      </c>
      <c r="CL5" s="293"/>
      <c r="CM5" s="293"/>
      <c r="CN5" s="293"/>
      <c r="CO5" s="293"/>
      <c r="CP5" s="293"/>
      <c r="CQ5" s="293"/>
      <c r="CR5" s="284" t="str">
        <f>CD5</f>
        <v>2024թ.</v>
      </c>
      <c r="CS5" s="284"/>
      <c r="CT5" s="284"/>
      <c r="CU5" s="284"/>
      <c r="CV5" s="284"/>
      <c r="CW5" s="282" t="str">
        <f>CI5</f>
        <v>2024թ. ծրագրի  աճը 2023թ.        ծրագրի համեմատ /%/</v>
      </c>
      <c r="CX5" s="294" t="str">
        <f>CJ5</f>
        <v>2024թ. փաստ. աճը 2023թ. փաստ       համեմատ    /հազ. դրամ./</v>
      </c>
      <c r="CY5" s="292" t="str">
        <f>CK5</f>
        <v>2023թ.</v>
      </c>
      <c r="CZ5" s="293"/>
      <c r="DA5" s="293"/>
      <c r="DB5" s="293"/>
      <c r="DC5" s="293"/>
      <c r="DD5" s="293"/>
      <c r="DE5" s="293"/>
      <c r="DF5" s="284" t="str">
        <f>CR5</f>
        <v>2024թ.</v>
      </c>
      <c r="DG5" s="284"/>
      <c r="DH5" s="284"/>
      <c r="DI5" s="284"/>
      <c r="DJ5" s="284"/>
      <c r="DK5" s="282" t="str">
        <f>CW5</f>
        <v>2024թ. ծրագրի  աճը 2023թ.        ծրագրի համեմատ /%/</v>
      </c>
      <c r="DL5" s="294" t="str">
        <f>CX5</f>
        <v>2024թ. փաստ. աճը 2023թ. փաստ       համեմատ    /հազ. դրամ./</v>
      </c>
      <c r="DM5" s="289" t="str">
        <f>CY5</f>
        <v>2023թ.</v>
      </c>
      <c r="DN5" s="290"/>
      <c r="DO5" s="290"/>
      <c r="DP5" s="290"/>
      <c r="DQ5" s="290"/>
      <c r="DR5" s="290"/>
      <c r="DS5" s="291"/>
      <c r="DT5" s="284" t="str">
        <f>DF5</f>
        <v>2024թ.</v>
      </c>
      <c r="DU5" s="284"/>
      <c r="DV5" s="284"/>
      <c r="DW5" s="284"/>
      <c r="DX5" s="284"/>
      <c r="DY5" s="284"/>
      <c r="DZ5" s="284"/>
      <c r="EA5" s="284"/>
      <c r="EB5" s="284"/>
      <c r="EC5" s="284"/>
      <c r="ED5" s="282" t="str">
        <f>DK5</f>
        <v>2024թ. ծրագրի  աճը 2023թ.        ծրագրի համեմատ /%/</v>
      </c>
      <c r="EE5" s="294" t="str">
        <f>DL5</f>
        <v>2024թ. փաստ. աճը 2023թ. փաստ       համեմատ    /հազ. դրամ./</v>
      </c>
    </row>
    <row r="6" spans="1:135" s="142" customFormat="1" ht="199.5" customHeight="1" thickBot="1" x14ac:dyDescent="0.3">
      <c r="A6" s="144"/>
      <c r="B6" s="270"/>
      <c r="C6" s="273"/>
      <c r="D6" s="213" t="s">
        <v>120</v>
      </c>
      <c r="E6" s="213" t="s">
        <v>121</v>
      </c>
      <c r="F6" s="214" t="s">
        <v>140</v>
      </c>
      <c r="G6" s="215" t="s">
        <v>123</v>
      </c>
      <c r="H6" s="215" t="s">
        <v>144</v>
      </c>
      <c r="I6" s="216" t="s">
        <v>132</v>
      </c>
      <c r="J6" s="216" t="s">
        <v>133</v>
      </c>
      <c r="K6" s="213" t="s">
        <v>141</v>
      </c>
      <c r="L6" s="217" t="str">
        <f>F6</f>
        <v>ծրագիր             
1-ին եռամսյակ</v>
      </c>
      <c r="M6" s="215" t="str">
        <f>H6</f>
        <v xml:space="preserve">փաստ.                          2 ամիս                                                </v>
      </c>
      <c r="N6" s="218" t="str">
        <f>I6</f>
        <v>1-ին եռամսյակի կատ. %-ը
1-ին եռամսյակի պլանի նկատմամբ</v>
      </c>
      <c r="O6" s="216" t="str">
        <f>J6</f>
        <v>1-ին եռամսյակի կատ. %-ը
տարեկան պլանի նկատմամբ</v>
      </c>
      <c r="P6" s="279"/>
      <c r="Q6" s="279"/>
      <c r="R6" s="276"/>
      <c r="S6" s="219" t="s">
        <v>118</v>
      </c>
      <c r="T6" s="220" t="s">
        <v>119</v>
      </c>
      <c r="U6" s="221" t="str">
        <f>L6</f>
        <v>ծրագիր             
1-ին եռամսյակ</v>
      </c>
      <c r="V6" s="222" t="s">
        <v>123</v>
      </c>
      <c r="W6" s="222" t="str">
        <f>M6</f>
        <v xml:space="preserve">փաստ.                          2 ամիս                                                </v>
      </c>
      <c r="X6" s="223" t="str">
        <f>N6</f>
        <v>1-ին եռամսյակի կատ. %-ը
1-ին եռամսյակի պլանի նկատմամբ</v>
      </c>
      <c r="Y6" s="223" t="str">
        <f>O6</f>
        <v>1-ին եռամսյակի կատ. %-ը
տարեկան պլանի նկատմամբ</v>
      </c>
      <c r="Z6" s="213" t="str">
        <f>K6</f>
        <v xml:space="preserve">ծրագիր 
տարեկան 29.02.2024թ. դրությամբ                                                                                                         </v>
      </c>
      <c r="AA6" s="217" t="str">
        <f>U6</f>
        <v>ծրագիր             
1-ին եռամսյակ</v>
      </c>
      <c r="AB6" s="222" t="str">
        <f>W6</f>
        <v xml:space="preserve">փաստ.                          2 ամիս                                                </v>
      </c>
      <c r="AC6" s="218" t="str">
        <f>X6</f>
        <v>1-ին եռամսյակի կատ. %-ը
1-ին եռամսյակի պլանի նկատմամբ</v>
      </c>
      <c r="AD6" s="223" t="str">
        <f>Y6</f>
        <v>1-ին եռամսյակի կատ. %-ը
տարեկան պլանի նկատմամբ</v>
      </c>
      <c r="AE6" s="283"/>
      <c r="AF6" s="312"/>
      <c r="AG6" s="224" t="s">
        <v>118</v>
      </c>
      <c r="AH6" s="213" t="s">
        <v>119</v>
      </c>
      <c r="AI6" s="221" t="str">
        <f>AA6</f>
        <v>ծրագիր             
1-ին եռամսյակ</v>
      </c>
      <c r="AJ6" s="222" t="s">
        <v>123</v>
      </c>
      <c r="AK6" s="222" t="str">
        <f>AB6</f>
        <v xml:space="preserve">փաստ.                          2 ամիս                                                </v>
      </c>
      <c r="AL6" s="223" t="str">
        <f>AC6</f>
        <v>1-ին եռամսյակի կատ. %-ը
1-ին եռամսյակի պլանի նկատմամբ</v>
      </c>
      <c r="AM6" s="223" t="str">
        <f>AD6</f>
        <v>1-ին եռամսյակի կատ. %-ը
տարեկան պլանի նկատմամբ</v>
      </c>
      <c r="AN6" s="213" t="str">
        <f>Z6</f>
        <v xml:space="preserve">ծրագիր 
տարեկան 29.02.2024թ. դրությամբ                                                                                                         </v>
      </c>
      <c r="AO6" s="217" t="str">
        <f>AI6</f>
        <v>ծրագիր             
1-ին եռամսյակ</v>
      </c>
      <c r="AP6" s="222" t="str">
        <f>AK6</f>
        <v xml:space="preserve">փաստ.                          2 ամիս                                                </v>
      </c>
      <c r="AQ6" s="218" t="str">
        <f>AL6</f>
        <v>1-ին եռամսյակի կատ. %-ը
1-ին եռամսյակի պլանի նկատմամբ</v>
      </c>
      <c r="AR6" s="223" t="str">
        <f>AM6</f>
        <v>1-ին եռամսյակի կատ. %-ը
տարեկան պլանի նկատմամբ</v>
      </c>
      <c r="AS6" s="297"/>
      <c r="AT6" s="322"/>
      <c r="AU6" s="224" t="s">
        <v>118</v>
      </c>
      <c r="AV6" s="220" t="s">
        <v>119</v>
      </c>
      <c r="AW6" s="221" t="str">
        <f>AO6</f>
        <v>ծրագիր             
1-ին եռամսյակ</v>
      </c>
      <c r="AX6" s="222" t="s">
        <v>123</v>
      </c>
      <c r="AY6" s="222" t="str">
        <f>AP6</f>
        <v xml:space="preserve">փաստ.                          2 ամիս                                                </v>
      </c>
      <c r="AZ6" s="223" t="str">
        <f>AQ6</f>
        <v>1-ին եռամսյակի կատ. %-ը
1-ին եռամսյակի պլանի նկատմամբ</v>
      </c>
      <c r="BA6" s="223" t="str">
        <f>AR6</f>
        <v>1-ին եռամսյակի կատ. %-ը
տարեկան պլանի նկատմամբ</v>
      </c>
      <c r="BB6" s="213" t="str">
        <f>AN6</f>
        <v xml:space="preserve">ծրագիր 
տարեկան 29.02.2024թ. դրությամբ                                                                                                         </v>
      </c>
      <c r="BC6" s="217" t="str">
        <f>AW6</f>
        <v>ծրագիր             
1-ին եռամսյակ</v>
      </c>
      <c r="BD6" s="222" t="str">
        <f>AY6</f>
        <v xml:space="preserve">փաստ.                          2 ամիս                                                </v>
      </c>
      <c r="BE6" s="218" t="str">
        <f>AZ6</f>
        <v>1-ին եռամսյակի կատ. %-ը
1-ին եռամսյակի պլանի նկատմամբ</v>
      </c>
      <c r="BF6" s="223" t="str">
        <f>BA6</f>
        <v>1-ին եռամսյակի կատ. %-ը
տարեկան պլանի նկատմամբ</v>
      </c>
      <c r="BG6" s="283"/>
      <c r="BH6" s="295"/>
      <c r="BI6" s="225" t="s">
        <v>118</v>
      </c>
      <c r="BJ6" s="220" t="s">
        <v>119</v>
      </c>
      <c r="BK6" s="221" t="str">
        <f>BC6</f>
        <v>ծրագիր             
1-ին եռամսյակ</v>
      </c>
      <c r="BL6" s="222" t="s">
        <v>123</v>
      </c>
      <c r="BM6" s="222" t="str">
        <f>BD6</f>
        <v xml:space="preserve">փաստ.                          2 ամիս                                                </v>
      </c>
      <c r="BN6" s="223" t="str">
        <f>BE6</f>
        <v>1-ին եռամսյակի կատ. %-ը
1-ին եռամսյակի պլանի նկատմամբ</v>
      </c>
      <c r="BO6" s="223" t="str">
        <f>BF6</f>
        <v>1-ին եռամսյակի կատ. %-ը
տարեկան պլանի նկատմամբ</v>
      </c>
      <c r="BP6" s="213" t="str">
        <f>BB6</f>
        <v xml:space="preserve">ծրագիր 
տարեկան 29.02.2024թ. դրությամբ                                                                                                         </v>
      </c>
      <c r="BQ6" s="217" t="str">
        <f>BK6</f>
        <v>ծրագիր             
1-ին եռամսյակ</v>
      </c>
      <c r="BR6" s="222" t="str">
        <f>BM6</f>
        <v xml:space="preserve">փաստ.                          2 ամիս                                                </v>
      </c>
      <c r="BS6" s="218" t="str">
        <f>BN6</f>
        <v>1-ին եռամսյակի կատ. %-ը
1-ին եռամսյակի պլանի նկատմամբ</v>
      </c>
      <c r="BT6" s="216" t="str">
        <f>BO6</f>
        <v>1-ին եռամսյակի կատ. %-ը
տարեկան պլանի նկատմամբ</v>
      </c>
      <c r="BU6" s="283"/>
      <c r="BV6" s="295"/>
      <c r="BW6" s="225" t="s">
        <v>118</v>
      </c>
      <c r="BX6" s="220" t="s">
        <v>119</v>
      </c>
      <c r="BY6" s="221" t="s">
        <v>125</v>
      </c>
      <c r="BZ6" s="222" t="s">
        <v>123</v>
      </c>
      <c r="CA6" s="222" t="str">
        <f>CF6</f>
        <v xml:space="preserve">փաստ.                          2 ամիս                                                </v>
      </c>
      <c r="CB6" s="223" t="str">
        <f>CG6</f>
        <v>1-ին եռամսյակի կատ. %-ը
1-ին եռամսյակի պլանի նկատմամբ</v>
      </c>
      <c r="CC6" s="223" t="str">
        <f>CH6</f>
        <v>1-ին եռամսյակի կատ. %-ը
տարեկան պլանի նկատմամբ</v>
      </c>
      <c r="CD6" s="213" t="str">
        <f>BP6</f>
        <v xml:space="preserve">ծրագիր 
տարեկան 29.02.2024թ. դրությամբ                                                                                                         </v>
      </c>
      <c r="CE6" s="217" t="str">
        <f>BQ6</f>
        <v>ծրագիր             
1-ին եռամսյակ</v>
      </c>
      <c r="CF6" s="222" t="str">
        <f>BR6</f>
        <v xml:space="preserve">փաստ.                          2 ամիս                                                </v>
      </c>
      <c r="CG6" s="218" t="str">
        <f>BS6</f>
        <v>1-ին եռամսյակի կատ. %-ը
1-ին եռամսյակի պլանի նկատմամբ</v>
      </c>
      <c r="CH6" s="223" t="str">
        <f>BT6</f>
        <v>1-ին եռամսյակի կատ. %-ը
տարեկան պլանի նկատմամբ</v>
      </c>
      <c r="CI6" s="283"/>
      <c r="CJ6" s="304"/>
      <c r="CK6" s="225" t="s">
        <v>118</v>
      </c>
      <c r="CL6" s="213" t="s">
        <v>119</v>
      </c>
      <c r="CM6" s="221" t="str">
        <f>CE6</f>
        <v>ծրագիր             
1-ին եռամսյակ</v>
      </c>
      <c r="CN6" s="222" t="s">
        <v>123</v>
      </c>
      <c r="CO6" s="222" t="str">
        <f>CF6</f>
        <v xml:space="preserve">փաստ.                          2 ամիս                                                </v>
      </c>
      <c r="CP6" s="223" t="str">
        <f>CG6</f>
        <v>1-ին եռամսյակի կատ. %-ը
1-ին եռամսյակի պլանի նկատմամբ</v>
      </c>
      <c r="CQ6" s="223" t="str">
        <f>CH6</f>
        <v>1-ին եռամսյակի կատ. %-ը
տարեկան պլանի նկատմամբ</v>
      </c>
      <c r="CR6" s="213" t="str">
        <f>CD6</f>
        <v xml:space="preserve">ծրագիր 
տարեկան 29.02.2024թ. դրությամբ                                                                                                         </v>
      </c>
      <c r="CS6" s="217" t="str">
        <f>CM6</f>
        <v>ծրագիր             
1-ին եռամսյակ</v>
      </c>
      <c r="CT6" s="222" t="str">
        <f>CO6</f>
        <v xml:space="preserve">փաստ.                          2 ամիս                                                </v>
      </c>
      <c r="CU6" s="218" t="str">
        <f>CP6</f>
        <v>1-ին եռամսյակի կատ. %-ը
1-ին եռամսյակի պլանի նկատմամբ</v>
      </c>
      <c r="CV6" s="223" t="str">
        <f>CQ6</f>
        <v>1-ին եռամսյակի կատ. %-ը
տարեկան պլանի նկատմամբ</v>
      </c>
      <c r="CW6" s="283"/>
      <c r="CX6" s="295"/>
      <c r="CY6" s="224" t="s">
        <v>118</v>
      </c>
      <c r="CZ6" s="220" t="s">
        <v>119</v>
      </c>
      <c r="DA6" s="221" t="str">
        <f>CS6</f>
        <v>ծրագիր             
1-ին եռամսյակ</v>
      </c>
      <c r="DB6" s="222" t="s">
        <v>123</v>
      </c>
      <c r="DC6" s="222" t="str">
        <f>CT6</f>
        <v xml:space="preserve">փաստ.                          2 ամիս                                                </v>
      </c>
      <c r="DD6" s="223" t="str">
        <f>CU6</f>
        <v>1-ին եռամսյակի կատ. %-ը
1-ին եռամսյակի պլանի նկատմամբ</v>
      </c>
      <c r="DE6" s="223" t="str">
        <f>CV6</f>
        <v>1-ին եռամսյակի կատ. %-ը
տարեկան պլանի նկատմամբ</v>
      </c>
      <c r="DF6" s="213" t="str">
        <f>CR6</f>
        <v xml:space="preserve">ծրագիր 
տարեկան 29.02.2024թ. դրությամբ                                                                                                         </v>
      </c>
      <c r="DG6" s="220" t="s">
        <v>125</v>
      </c>
      <c r="DH6" s="222" t="str">
        <f>DC6</f>
        <v xml:space="preserve">փաստ.                          2 ամիս                                                </v>
      </c>
      <c r="DI6" s="218" t="str">
        <f>DD6</f>
        <v>1-ին եռամսյակի կատ. %-ը
1-ին եռամսյակի պլանի նկատմամբ</v>
      </c>
      <c r="DJ6" s="223" t="str">
        <f>DE6</f>
        <v>1-ին եռամսյակի կատ. %-ը
տարեկան պլանի նկատմամբ</v>
      </c>
      <c r="DK6" s="283"/>
      <c r="DL6" s="295"/>
      <c r="DM6" s="224" t="s">
        <v>118</v>
      </c>
      <c r="DN6" s="220" t="s">
        <v>119</v>
      </c>
      <c r="DO6" s="221" t="str">
        <f>[1]Sheet2!EG5</f>
        <v>ծրագիր
1-ին եռամսյակ</v>
      </c>
      <c r="DP6" s="222" t="s">
        <v>123</v>
      </c>
      <c r="DQ6" s="222" t="str">
        <f>DH6</f>
        <v xml:space="preserve">փաստ.                          2 ամիս                                                </v>
      </c>
      <c r="DR6" s="223" t="str">
        <f>DI6</f>
        <v>1-ին եռամսյակի կատ. %-ը
1-ին եռամսյակի պլանի նկատմամբ</v>
      </c>
      <c r="DS6" s="226" t="str">
        <f>DJ6</f>
        <v>1-ին եռամսյակի կատ. %-ը
տարեկան պլանի նկատմամբ</v>
      </c>
      <c r="DT6" s="220" t="str">
        <f>DF6</f>
        <v xml:space="preserve">ծրագիր 
տարեկան 29.02.2024թ. դրությամբ                                                                                                         </v>
      </c>
      <c r="DU6" s="227" t="str">
        <f>[1]Sheet2!EG5</f>
        <v>ծրագիր
1-ին եռամսյակ</v>
      </c>
      <c r="DV6" s="222" t="str">
        <f>DH6</f>
        <v xml:space="preserve">փաստ.                          2 ամիս                                                </v>
      </c>
      <c r="DW6" s="228" t="str">
        <f>DI6</f>
        <v>1-ին եռամսյակի կատ. %-ը
1-ին եռամսյակի պլանի նկատմամբ</v>
      </c>
      <c r="DX6" s="223" t="str">
        <f>DJ6</f>
        <v>1-ին եռամսյակի կատ. %-ը
տարեկան պլանի նկատմամբ</v>
      </c>
      <c r="DY6" s="227" t="s">
        <v>138</v>
      </c>
      <c r="DZ6" s="227" t="s">
        <v>126</v>
      </c>
      <c r="EA6" s="227" t="s">
        <v>131</v>
      </c>
      <c r="EB6" s="228" t="str">
        <f>DR6</f>
        <v>1-ին եռամսյակի կատ. %-ը
1-ին եռամսյակի պլանի նկատմամբ</v>
      </c>
      <c r="EC6" s="226" t="str">
        <f>DS6</f>
        <v>1-ին եռամսյակի կատ. %-ը
տարեկան պլանի նկատմամբ</v>
      </c>
      <c r="ED6" s="283"/>
      <c r="EE6" s="295"/>
    </row>
    <row r="7" spans="1:135" s="150" customFormat="1" ht="39" customHeight="1" x14ac:dyDescent="0.25">
      <c r="B7" s="202">
        <v>1</v>
      </c>
      <c r="C7" s="203" t="s">
        <v>58</v>
      </c>
      <c r="D7" s="204">
        <v>112862236.90000001</v>
      </c>
      <c r="E7" s="204">
        <v>113908773.89999999</v>
      </c>
      <c r="F7" s="204">
        <v>32174318.599999998</v>
      </c>
      <c r="G7" s="204">
        <f>E7/D7*100</f>
        <v>100.92726941158119</v>
      </c>
      <c r="H7" s="204">
        <v>11218003.300000001</v>
      </c>
      <c r="I7" s="204">
        <f>H7/F7*100</f>
        <v>34.866327518743475</v>
      </c>
      <c r="J7" s="204">
        <f>H7/D7*100</f>
        <v>9.9395542815083093</v>
      </c>
      <c r="K7" s="204">
        <v>124639373.40000004</v>
      </c>
      <c r="L7" s="204">
        <v>25787096.000000004</v>
      </c>
      <c r="M7" s="204">
        <v>14052716.699999999</v>
      </c>
      <c r="N7" s="204">
        <f>M7/L7*100</f>
        <v>54.495150210012</v>
      </c>
      <c r="O7" s="204">
        <f>M7/K7*100</f>
        <v>11.274701016749491</v>
      </c>
      <c r="P7" s="204">
        <f t="shared" ref="P7" si="0">K7/D7*100-100</f>
        <v>10.434966401060251</v>
      </c>
      <c r="Q7" s="204">
        <f>M7-H7</f>
        <v>2834713.3999999985</v>
      </c>
      <c r="R7" s="205">
        <v>8436821.9433568399</v>
      </c>
      <c r="S7" s="206">
        <v>44340960.200000003</v>
      </c>
      <c r="T7" s="204">
        <v>49769422</v>
      </c>
      <c r="U7" s="204">
        <v>7757737.7999999998</v>
      </c>
      <c r="V7" s="204">
        <f>T7/S7*100</f>
        <v>112.24254453560525</v>
      </c>
      <c r="W7" s="204">
        <v>6360783.5</v>
      </c>
      <c r="X7" s="204">
        <f>W7/U7*100</f>
        <v>81.992762116811946</v>
      </c>
      <c r="Y7" s="204">
        <f>W7/S7*100</f>
        <v>14.345164090515116</v>
      </c>
      <c r="Z7" s="204">
        <v>61499335.100000009</v>
      </c>
      <c r="AA7" s="204">
        <v>14856051.300000001</v>
      </c>
      <c r="AB7" s="204">
        <v>8043701.0999999996</v>
      </c>
      <c r="AC7" s="204">
        <f>AB7/AA7*100</f>
        <v>54.144273855597135</v>
      </c>
      <c r="AD7" s="204">
        <f>AB7/Z7*100</f>
        <v>13.079330186124238</v>
      </c>
      <c r="AE7" s="204">
        <f t="shared" ref="AE7" si="1">Z7/S7*100-100</f>
        <v>38.696444151428182</v>
      </c>
      <c r="AF7" s="207">
        <f t="shared" ref="AF7" si="2">AB7-W7</f>
        <v>1682917.5999999996</v>
      </c>
      <c r="AG7" s="208">
        <f t="shared" ref="AG7:AG17" si="3">AU7+BI7+BW7+CK7+CY7</f>
        <v>29204167.100000001</v>
      </c>
      <c r="AH7" s="204">
        <f t="shared" ref="AH7:AH17" si="4">AV7+BJ7+BX7+CL7+CZ7</f>
        <v>28902765.099999998</v>
      </c>
      <c r="AI7" s="204">
        <f t="shared" ref="AI7:AI17" si="5">AW7+BK7+BY7+CM7+DA7</f>
        <v>5770833.5</v>
      </c>
      <c r="AJ7" s="204">
        <f>AH7/AG7*100</f>
        <v>98.967948652779754</v>
      </c>
      <c r="AK7" s="204">
        <f t="shared" ref="AK7:AK17" si="6">AY7+BM7+CA7+CO7+DC7</f>
        <v>4297911.3000000007</v>
      </c>
      <c r="AL7" s="204">
        <f>AK7/AI7*100</f>
        <v>74.476439148694908</v>
      </c>
      <c r="AM7" s="204">
        <f>AK7/AG7*100</f>
        <v>14.716774100364605</v>
      </c>
      <c r="AN7" s="204">
        <f t="shared" ref="AN7:AN17" si="7">BB7+BP7+CD7+CR7+DF7</f>
        <v>40511545.300000004</v>
      </c>
      <c r="AO7" s="204">
        <f t="shared" ref="AO7:AO17" si="8">BC7+BQ7+CE7+CS7+DG7</f>
        <v>8174511.8000000007</v>
      </c>
      <c r="AP7" s="204">
        <f t="shared" ref="AP7:AP17" si="9">BD7+BR7+CF7+CT7+DH7</f>
        <v>5065249.0999999996</v>
      </c>
      <c r="AQ7" s="204">
        <f>AP7/AO7*100</f>
        <v>61.963934041908153</v>
      </c>
      <c r="AR7" s="204">
        <f>AP7/AN7*100</f>
        <v>12.503223618083014</v>
      </c>
      <c r="AS7" s="204">
        <f>AN7/AG7*100-100</f>
        <v>38.718372488698719</v>
      </c>
      <c r="AT7" s="209">
        <f>AP7-AK7</f>
        <v>767337.79999999888</v>
      </c>
      <c r="AU7" s="208">
        <v>10531506.200000001</v>
      </c>
      <c r="AV7" s="204">
        <v>9511314.6000000015</v>
      </c>
      <c r="AW7" s="204">
        <v>2106301.1</v>
      </c>
      <c r="AX7" s="204">
        <f>AV7/AU7*100</f>
        <v>90.312956374654192</v>
      </c>
      <c r="AY7" s="204">
        <v>898923.80000000016</v>
      </c>
      <c r="AZ7" s="204">
        <f>AY7/AW7*100</f>
        <v>42.677839364941704</v>
      </c>
      <c r="BA7" s="204">
        <f>AY7/AU7*100</f>
        <v>8.5355673056528225</v>
      </c>
      <c r="BB7" s="204">
        <v>12869578.100000001</v>
      </c>
      <c r="BC7" s="204">
        <v>2322100</v>
      </c>
      <c r="BD7" s="204">
        <v>1298896.5</v>
      </c>
      <c r="BE7" s="204">
        <f>BD7/BC7*100</f>
        <v>55.936286120322123</v>
      </c>
      <c r="BF7" s="204">
        <f>BD7/BB7*100</f>
        <v>10.092766755112196</v>
      </c>
      <c r="BG7" s="204">
        <f t="shared" ref="BG7:BG15" si="10">BB7/AU7*100-100</f>
        <v>22.200736111231663</v>
      </c>
      <c r="BH7" s="209">
        <f>BD7-AY7</f>
        <v>399972.69999999984</v>
      </c>
      <c r="BI7" s="208">
        <v>12749719.899999999</v>
      </c>
      <c r="BJ7" s="204">
        <v>12363452.099999998</v>
      </c>
      <c r="BK7" s="204">
        <v>2549943.9</v>
      </c>
      <c r="BL7" s="204">
        <f t="shared" ref="BL7" si="11">+BJ7/BI7*100</f>
        <v>96.970382070903369</v>
      </c>
      <c r="BM7" s="204">
        <v>1919164.7000000002</v>
      </c>
      <c r="BN7" s="204">
        <f t="shared" ref="BN7:BN18" si="12">BM7/BK7*100</f>
        <v>75.263016570678289</v>
      </c>
      <c r="BO7" s="204">
        <f t="shared" ref="BO7:BO18" si="13">BM7/BI7*100</f>
        <v>15.052602841886751</v>
      </c>
      <c r="BP7" s="204">
        <v>13295706.4</v>
      </c>
      <c r="BQ7" s="204">
        <v>2424790</v>
      </c>
      <c r="BR7" s="204">
        <v>1967122.6999999997</v>
      </c>
      <c r="BS7" s="204">
        <f t="shared" ref="BS7:BS15" si="14">BR7/BQ7*100</f>
        <v>81.125487155588715</v>
      </c>
      <c r="BT7" s="204">
        <f t="shared" ref="BT7:BT15" si="15">BR7/BP7*100</f>
        <v>14.795172522762684</v>
      </c>
      <c r="BU7" s="210">
        <f t="shared" ref="BU7:BU18" si="16">BP7/BI7*100-100</f>
        <v>4.2823411359805874</v>
      </c>
      <c r="BV7" s="211">
        <f t="shared" ref="BV7:BV18" si="17">BR7-BM7</f>
        <v>47957.999999999534</v>
      </c>
      <c r="BW7" s="208">
        <v>3574532.5</v>
      </c>
      <c r="BX7" s="204">
        <v>4754068.8999999994</v>
      </c>
      <c r="BY7" s="204">
        <v>644906.50000000012</v>
      </c>
      <c r="BZ7" s="210">
        <f t="shared" ref="BZ7:BZ15" si="18">BX7/BW7*100</f>
        <v>132.9983403424084</v>
      </c>
      <c r="CA7" s="204">
        <v>1203728.6000000001</v>
      </c>
      <c r="CB7" s="204">
        <f>CA7/BY7*100</f>
        <v>186.65164640145508</v>
      </c>
      <c r="CC7" s="204">
        <f>CA7/BW7*100</f>
        <v>33.675133741265469</v>
      </c>
      <c r="CD7" s="204">
        <v>11569619.1</v>
      </c>
      <c r="CE7" s="204">
        <v>2763655.4</v>
      </c>
      <c r="CF7" s="204">
        <v>1443248.4</v>
      </c>
      <c r="CG7" s="204">
        <f>CF7/CE7*100</f>
        <v>52.222444230926911</v>
      </c>
      <c r="CH7" s="204">
        <f>CF7/CD7*100</f>
        <v>12.474467720376376</v>
      </c>
      <c r="CI7" s="204">
        <f t="shared" ref="CI7" si="19">CD7/BW7*100-100</f>
        <v>223.66803491085898</v>
      </c>
      <c r="CJ7" s="209">
        <f t="shared" ref="CJ7" si="20">CF7-CA7</f>
        <v>239519.79999999981</v>
      </c>
      <c r="CK7" s="208">
        <v>500000</v>
      </c>
      <c r="CL7" s="204">
        <v>778024.5</v>
      </c>
      <c r="CM7" s="204">
        <v>100000</v>
      </c>
      <c r="CN7" s="204">
        <f>CL7/CK7*100</f>
        <v>155.60490000000001</v>
      </c>
      <c r="CO7" s="204">
        <v>113310.8</v>
      </c>
      <c r="CP7" s="204">
        <f t="shared" ref="CP7" si="21">CO7/CM7*100</f>
        <v>113.3108</v>
      </c>
      <c r="CQ7" s="204">
        <f t="shared" ref="CQ7" si="22">CO7/CK7*100</f>
        <v>22.66216</v>
      </c>
      <c r="CR7" s="204">
        <v>584208.6</v>
      </c>
      <c r="CS7" s="204">
        <v>134000</v>
      </c>
      <c r="CT7" s="204">
        <v>116114.1</v>
      </c>
      <c r="CU7" s="204">
        <f t="shared" ref="CU7:CU15" si="23">CT7/CS7*100</f>
        <v>86.652313432835825</v>
      </c>
      <c r="CV7" s="204">
        <f t="shared" ref="CV7:CV15" si="24">CT7/CR7*100</f>
        <v>19.875452021760722</v>
      </c>
      <c r="CW7" s="204">
        <f t="shared" ref="CW7:CW15" si="25">CR7/CK7*100-100</f>
        <v>16.841719999999995</v>
      </c>
      <c r="CX7" s="209">
        <f t="shared" ref="CX7:CX15" si="26">CT7-CO7</f>
        <v>2803.3000000000029</v>
      </c>
      <c r="CY7" s="208">
        <v>1848408.4999999998</v>
      </c>
      <c r="CZ7" s="204">
        <v>1495905</v>
      </c>
      <c r="DA7" s="204">
        <v>369681.99999999994</v>
      </c>
      <c r="DB7" s="204">
        <f t="shared" ref="DB7:DB15" si="27">CZ7/CY7*100</f>
        <v>80.929350844253321</v>
      </c>
      <c r="DC7" s="204">
        <v>162783.4</v>
      </c>
      <c r="DD7" s="212">
        <f>DC7/DA7*100</f>
        <v>44.033358399922101</v>
      </c>
      <c r="DE7" s="204">
        <f>DC7/CY7*100</f>
        <v>8.8066788266771123</v>
      </c>
      <c r="DF7" s="212">
        <v>2192433.1</v>
      </c>
      <c r="DG7" s="212">
        <v>529966.4</v>
      </c>
      <c r="DH7" s="204">
        <v>239867.4</v>
      </c>
      <c r="DI7" s="204">
        <f>DH7/[1]Sheet2!EG6*100</f>
        <v>65.227425564957414</v>
      </c>
      <c r="DJ7" s="204">
        <f>DH7/[1]Sheet2!EF6*100</f>
        <v>15.934540329000304</v>
      </c>
      <c r="DK7" s="204">
        <f>[1]Sheet2!EF6/CY7*100-100</f>
        <v>-18.560756456162125</v>
      </c>
      <c r="DL7" s="209">
        <f t="shared" ref="DL7:DL15" si="28">DH7-DC7</f>
        <v>77084</v>
      </c>
      <c r="DM7" s="208">
        <v>11058171.200000001</v>
      </c>
      <c r="DN7" s="204">
        <v>16650667.199999999</v>
      </c>
      <c r="DO7" s="204">
        <v>1271179.8999999999</v>
      </c>
      <c r="DP7" s="204">
        <f t="shared" ref="DP7:DP15" si="29">DN7/DM7*100</f>
        <v>150.57342573969191</v>
      </c>
      <c r="DQ7" s="204">
        <v>1499399.3</v>
      </c>
      <c r="DR7" s="204">
        <f>DQ7/DO7*100</f>
        <v>117.95335184264637</v>
      </c>
      <c r="DS7" s="204">
        <f>DQ7/DM7*100</f>
        <v>13.559197745102733</v>
      </c>
      <c r="DT7" s="204">
        <v>18190182.5</v>
      </c>
      <c r="DU7" s="204">
        <v>6045244.5</v>
      </c>
      <c r="DV7" s="204">
        <v>2511409.2000000002</v>
      </c>
      <c r="DW7" s="204">
        <f t="shared" ref="DW7:DW15" si="30">DV7/DU7*100</f>
        <v>41.54355047177993</v>
      </c>
      <c r="DX7" s="204">
        <f t="shared" ref="DX7:DX15" si="31">DV7/DT7*100</f>
        <v>13.80639913865625</v>
      </c>
      <c r="DY7" s="204">
        <v>4189339.5999999996</v>
      </c>
      <c r="DZ7" s="204">
        <v>1003818</v>
      </c>
      <c r="EA7" s="204">
        <v>708205.29999999993</v>
      </c>
      <c r="EB7" s="204">
        <f>EA7/DZ7*100</f>
        <v>70.551165649550001</v>
      </c>
      <c r="EC7" s="204">
        <f>EA7/DY7*100</f>
        <v>16.904938907316083</v>
      </c>
      <c r="ED7" s="204">
        <f t="shared" ref="ED7:ED15" si="32">DT7/DM7*100-100</f>
        <v>64.495395947568625</v>
      </c>
      <c r="EE7" s="209">
        <f t="shared" ref="EE7:EE15" si="33">DV7-DQ7</f>
        <v>1012009.9000000001</v>
      </c>
    </row>
    <row r="8" spans="1:135" s="150" customFormat="1" ht="39" customHeight="1" x14ac:dyDescent="0.25">
      <c r="B8" s="162">
        <v>2</v>
      </c>
      <c r="C8" s="191" t="s">
        <v>45</v>
      </c>
      <c r="D8" s="159">
        <v>10160239.699999999</v>
      </c>
      <c r="E8" s="159">
        <v>9487323.5999999978</v>
      </c>
      <c r="F8" s="159">
        <v>2400267.7250000001</v>
      </c>
      <c r="G8" s="159">
        <f t="shared" ref="G8:G15" si="34">E8/D8*100</f>
        <v>93.376966293423152</v>
      </c>
      <c r="H8" s="159">
        <v>1124769.7</v>
      </c>
      <c r="I8" s="159">
        <f t="shared" ref="I8" si="35">H8/F8*100</f>
        <v>46.860176816317434</v>
      </c>
      <c r="J8" s="159">
        <f t="shared" ref="J8:J18" si="36">H8/D8*100</f>
        <v>11.070306736956216</v>
      </c>
      <c r="K8" s="159">
        <v>8972821</v>
      </c>
      <c r="L8" s="159">
        <v>2243205.25</v>
      </c>
      <c r="M8" s="159">
        <v>1457384.2999999998</v>
      </c>
      <c r="N8" s="159">
        <f>M8/L8*100</f>
        <v>64.968834216128897</v>
      </c>
      <c r="O8" s="159">
        <f>M8/K8*100</f>
        <v>16.242208554032224</v>
      </c>
      <c r="P8" s="159">
        <f>K8/D8*100-100</f>
        <v>-11.686916205333219</v>
      </c>
      <c r="Q8" s="159">
        <f>M8-H8</f>
        <v>332614.59999999986</v>
      </c>
      <c r="R8" s="163">
        <v>6396286.8448385885</v>
      </c>
      <c r="S8" s="160">
        <v>2439149.2999999998</v>
      </c>
      <c r="T8" s="159">
        <v>2581128.2000000002</v>
      </c>
      <c r="U8" s="159">
        <v>533073.15</v>
      </c>
      <c r="V8" s="159">
        <f>T8/S8*100</f>
        <v>105.8208367974851</v>
      </c>
      <c r="W8" s="159">
        <v>353388.89999999997</v>
      </c>
      <c r="X8" s="159">
        <f t="shared" ref="X8:X15" si="37">W8/U8*100</f>
        <v>66.292759258274387</v>
      </c>
      <c r="Y8" s="159">
        <f t="shared" ref="Y8:Y15" si="38">W8/S8*100</f>
        <v>14.488202915664081</v>
      </c>
      <c r="Z8" s="159">
        <v>2516173.2999999998</v>
      </c>
      <c r="AA8" s="159">
        <v>629043.32499999995</v>
      </c>
      <c r="AB8" s="159">
        <v>376527.89999999997</v>
      </c>
      <c r="AC8" s="159">
        <f t="shared" ref="AC8:AC17" si="39">AB8/AA8*100</f>
        <v>59.85722843494127</v>
      </c>
      <c r="AD8" s="159">
        <f t="shared" ref="AD8:AD17" si="40">AB8/Z8*100</f>
        <v>14.964307108735317</v>
      </c>
      <c r="AE8" s="159">
        <f>Z8/S8*100-100</f>
        <v>3.1578222784476537</v>
      </c>
      <c r="AF8" s="158">
        <f>AB8-W8</f>
        <v>23139</v>
      </c>
      <c r="AG8" s="167">
        <f t="shared" si="3"/>
        <v>1877169.8</v>
      </c>
      <c r="AH8" s="159">
        <f t="shared" si="4"/>
        <v>1959877.7999999996</v>
      </c>
      <c r="AI8" s="159">
        <f t="shared" si="5"/>
        <v>410637.00000000006</v>
      </c>
      <c r="AJ8" s="159">
        <f>AH8/AG8*100</f>
        <v>104.40599459889029</v>
      </c>
      <c r="AK8" s="159">
        <f t="shared" si="6"/>
        <v>297678.8</v>
      </c>
      <c r="AL8" s="159">
        <f>AK8/AI8*100</f>
        <v>72.49195761706811</v>
      </c>
      <c r="AM8" s="159">
        <f>AK8/AG8*100</f>
        <v>15.857851537990861</v>
      </c>
      <c r="AN8" s="159">
        <f t="shared" si="7"/>
        <v>1884380.2999999998</v>
      </c>
      <c r="AO8" s="159">
        <f t="shared" si="8"/>
        <v>471095.07499999995</v>
      </c>
      <c r="AP8" s="159">
        <f t="shared" si="9"/>
        <v>297505.09999999998</v>
      </c>
      <c r="AQ8" s="159">
        <f>AP8/AO8*100</f>
        <v>63.151817072169557</v>
      </c>
      <c r="AR8" s="159">
        <f>AP8/AN8*100</f>
        <v>15.787954268042389</v>
      </c>
      <c r="AS8" s="159">
        <f>AN8/AG8*100-100</f>
        <v>0.38411549131036793</v>
      </c>
      <c r="AT8" s="164">
        <f>AP8-AK8</f>
        <v>-173.70000000001164</v>
      </c>
      <c r="AU8" s="167">
        <v>686074.5</v>
      </c>
      <c r="AV8" s="159">
        <v>668463</v>
      </c>
      <c r="AW8" s="159">
        <v>155028.625</v>
      </c>
      <c r="AX8" s="159">
        <f t="shared" ref="AX8:AX18" si="41">AV8/AU8*100</f>
        <v>97.433004724705555</v>
      </c>
      <c r="AY8" s="159">
        <v>63982.5</v>
      </c>
      <c r="AZ8" s="159">
        <f t="shared" ref="AZ8:AZ14" si="42">AY8/AW8*100</f>
        <v>41.271410360506003</v>
      </c>
      <c r="BA8" s="159">
        <f t="shared" ref="BA8:BA15" si="43">AY8/AU8*100</f>
        <v>9.3258822474818697</v>
      </c>
      <c r="BB8" s="159">
        <v>652252.39999999991</v>
      </c>
      <c r="BC8" s="159">
        <v>163063.09999999998</v>
      </c>
      <c r="BD8" s="159">
        <v>83484.799999999988</v>
      </c>
      <c r="BE8" s="159">
        <f t="shared" ref="BE8:BE15" si="44">BD8/BC8*100</f>
        <v>51.197849176177812</v>
      </c>
      <c r="BF8" s="159">
        <f t="shared" ref="BF8:BF15" si="45">BD8/BB8*100</f>
        <v>12.799462294044453</v>
      </c>
      <c r="BG8" s="159">
        <f t="shared" si="10"/>
        <v>-4.9297998978245232</v>
      </c>
      <c r="BH8" s="164">
        <f t="shared" ref="BH8:BH14" si="46">BD8-AY8</f>
        <v>19502.299999999988</v>
      </c>
      <c r="BI8" s="167">
        <v>896829.3</v>
      </c>
      <c r="BJ8" s="159">
        <v>961929.59999999986</v>
      </c>
      <c r="BK8" s="159">
        <v>192774.05000000002</v>
      </c>
      <c r="BL8" s="159">
        <f t="shared" ref="BL8:BL18" si="47">+BJ8/BI8*100</f>
        <v>107.25893991197654</v>
      </c>
      <c r="BM8" s="159">
        <v>201832</v>
      </c>
      <c r="BN8" s="159">
        <f t="shared" si="12"/>
        <v>104.69873927533295</v>
      </c>
      <c r="BO8" s="159">
        <f t="shared" si="13"/>
        <v>22.505063115132387</v>
      </c>
      <c r="BP8" s="159">
        <v>916596.9</v>
      </c>
      <c r="BQ8" s="159">
        <v>229149.22499999998</v>
      </c>
      <c r="BR8" s="159">
        <v>167786.8</v>
      </c>
      <c r="BS8" s="159">
        <f t="shared" si="14"/>
        <v>73.221631013589501</v>
      </c>
      <c r="BT8" s="159">
        <f t="shared" si="15"/>
        <v>18.305407753397375</v>
      </c>
      <c r="BU8" s="156">
        <f t="shared" si="16"/>
        <v>2.2041652742612143</v>
      </c>
      <c r="BV8" s="179">
        <f t="shared" si="17"/>
        <v>-34045.200000000012</v>
      </c>
      <c r="BW8" s="181">
        <v>78979</v>
      </c>
      <c r="BX8" s="156">
        <v>82188.900000000009</v>
      </c>
      <c r="BY8" s="156">
        <v>15069.75</v>
      </c>
      <c r="BZ8" s="156">
        <f t="shared" si="18"/>
        <v>104.06424492586639</v>
      </c>
      <c r="CA8" s="159">
        <v>12452</v>
      </c>
      <c r="CB8" s="159">
        <f>CA8/BY8*100</f>
        <v>82.629107981220656</v>
      </c>
      <c r="CC8" s="159">
        <f>CA8/BW8*100</f>
        <v>15.766216335988048</v>
      </c>
      <c r="CD8" s="159">
        <v>86747</v>
      </c>
      <c r="CE8" s="159">
        <v>21686.75</v>
      </c>
      <c r="CF8" s="159">
        <v>17732.2</v>
      </c>
      <c r="CG8" s="159">
        <f>CF8/CE8*100</f>
        <v>81.765133088175972</v>
      </c>
      <c r="CH8" s="159">
        <f>CF8/CD8*100</f>
        <v>20.441283272043993</v>
      </c>
      <c r="CI8" s="159">
        <f>CD8/BW8*100-100</f>
        <v>9.8355258992896921</v>
      </c>
      <c r="CJ8" s="164">
        <f>CF8-CA8</f>
        <v>5280.2000000000007</v>
      </c>
      <c r="CK8" s="167">
        <v>37100</v>
      </c>
      <c r="CL8" s="159">
        <v>39869.399999999994</v>
      </c>
      <c r="CM8" s="159">
        <v>9275</v>
      </c>
      <c r="CN8" s="159">
        <f>CL8/CK8*100</f>
        <v>107.46469002695416</v>
      </c>
      <c r="CO8" s="159">
        <v>5423.5</v>
      </c>
      <c r="CP8" s="159">
        <f>CO8/CM8*100</f>
        <v>58.474393530997304</v>
      </c>
      <c r="CQ8" s="159">
        <f>CO8/CK8*100</f>
        <v>14.618598382749326</v>
      </c>
      <c r="CR8" s="159">
        <v>39300</v>
      </c>
      <c r="CS8" s="159">
        <v>9825</v>
      </c>
      <c r="CT8" s="159">
        <v>7321.1</v>
      </c>
      <c r="CU8" s="159">
        <f t="shared" si="23"/>
        <v>74.515012722646318</v>
      </c>
      <c r="CV8" s="159">
        <f t="shared" si="24"/>
        <v>18.62875318066158</v>
      </c>
      <c r="CW8" s="159">
        <f t="shared" si="25"/>
        <v>5.9299191374662996</v>
      </c>
      <c r="CX8" s="164">
        <f t="shared" si="26"/>
        <v>1897.6000000000004</v>
      </c>
      <c r="CY8" s="167">
        <v>178187</v>
      </c>
      <c r="CZ8" s="159">
        <v>207426.89999999997</v>
      </c>
      <c r="DA8" s="159">
        <v>38489.574999999997</v>
      </c>
      <c r="DB8" s="159">
        <f t="shared" si="27"/>
        <v>116.40967073916725</v>
      </c>
      <c r="DC8" s="157">
        <v>13988.8</v>
      </c>
      <c r="DD8" s="157">
        <f t="shared" ref="DD8:DD15" si="48">DC8/DA8*100</f>
        <v>36.344386759271828</v>
      </c>
      <c r="DE8" s="159">
        <f t="shared" ref="DE8:DE15" si="49">DC8/CY8*100</f>
        <v>7.8506288337533032</v>
      </c>
      <c r="DF8" s="157">
        <v>189484</v>
      </c>
      <c r="DG8" s="157">
        <v>47371</v>
      </c>
      <c r="DH8" s="159">
        <v>21180.199999999997</v>
      </c>
      <c r="DI8" s="159">
        <f>DH8/[1]Sheet2!EG7*100</f>
        <v>60.562571797637702</v>
      </c>
      <c r="DJ8" s="159">
        <f>DH8/[1]Sheet2!EF7*100</f>
        <v>15.140642949409425</v>
      </c>
      <c r="DK8" s="159">
        <f>[1]Sheet2!EF7/CY8*100-100</f>
        <v>-21.492757608579751</v>
      </c>
      <c r="DL8" s="164">
        <f t="shared" si="28"/>
        <v>7191.3999999999978</v>
      </c>
      <c r="DM8" s="167">
        <v>427340</v>
      </c>
      <c r="DN8" s="159">
        <v>444113.39999999997</v>
      </c>
      <c r="DO8" s="159">
        <v>97875</v>
      </c>
      <c r="DP8" s="159">
        <f t="shared" si="29"/>
        <v>103.92507137174147</v>
      </c>
      <c r="DQ8" s="159">
        <v>39488.6</v>
      </c>
      <c r="DR8" s="159">
        <f t="shared" ref="DR8:DR15" si="50">DQ8/DO8*100</f>
        <v>40.345951468710091</v>
      </c>
      <c r="DS8" s="159">
        <f t="shared" ref="DS8:DS15" si="51">DQ8/DM8*100</f>
        <v>9.240557869612017</v>
      </c>
      <c r="DT8" s="159">
        <v>489943</v>
      </c>
      <c r="DU8" s="159">
        <v>122485.75</v>
      </c>
      <c r="DV8" s="159">
        <v>51488.6</v>
      </c>
      <c r="DW8" s="159">
        <f t="shared" si="30"/>
        <v>42.036400152670822</v>
      </c>
      <c r="DX8" s="159">
        <f t="shared" si="31"/>
        <v>10.509100038167706</v>
      </c>
      <c r="DY8" s="158">
        <v>171630</v>
      </c>
      <c r="DZ8" s="158">
        <v>42907.5</v>
      </c>
      <c r="EA8" s="159">
        <v>14435.800000000001</v>
      </c>
      <c r="EB8" s="159">
        <f t="shared" ref="EB8:EB15" si="52">EA8/DZ8*100</f>
        <v>33.644001631416423</v>
      </c>
      <c r="EC8" s="159">
        <f t="shared" ref="EC8:EC15" si="53">EA8/DY8*100</f>
        <v>8.4110004078541056</v>
      </c>
      <c r="ED8" s="159">
        <f t="shared" si="32"/>
        <v>14.649459446810511</v>
      </c>
      <c r="EE8" s="164">
        <f t="shared" si="33"/>
        <v>12000</v>
      </c>
    </row>
    <row r="9" spans="1:135" s="150" customFormat="1" ht="39" customHeight="1" x14ac:dyDescent="0.25">
      <c r="B9" s="162">
        <v>3</v>
      </c>
      <c r="C9" s="191" t="s">
        <v>46</v>
      </c>
      <c r="D9" s="159">
        <v>18349782.380399998</v>
      </c>
      <c r="E9" s="159">
        <v>18069700.559400003</v>
      </c>
      <c r="F9" s="159">
        <v>3852344.8397499998</v>
      </c>
      <c r="G9" s="159">
        <f t="shared" si="34"/>
        <v>98.47365044885133</v>
      </c>
      <c r="H9" s="159">
        <v>2088468.5541000001</v>
      </c>
      <c r="I9" s="159">
        <f t="shared" ref="I9" si="54">H9/F9*100</f>
        <v>54.212918131065656</v>
      </c>
      <c r="J9" s="159">
        <f t="shared" si="36"/>
        <v>11.38143499909166</v>
      </c>
      <c r="K9" s="159">
        <v>20244334.158</v>
      </c>
      <c r="L9" s="159">
        <v>3914698.6636000001</v>
      </c>
      <c r="M9" s="159">
        <v>2736886.1529000001</v>
      </c>
      <c r="N9" s="159">
        <f t="shared" ref="N9:N16" si="55">M9/L9*100</f>
        <v>69.913073472253657</v>
      </c>
      <c r="O9" s="159">
        <f t="shared" ref="O9:O16" si="56">M9/K9*100</f>
        <v>13.519269794400515</v>
      </c>
      <c r="P9" s="159">
        <f t="shared" ref="P9:P10" si="57">K9/D9*100-100</f>
        <v>10.324655291953945</v>
      </c>
      <c r="Q9" s="159">
        <f>M9-H9</f>
        <v>648417.59880000004</v>
      </c>
      <c r="R9" s="163">
        <v>10760047.793313658</v>
      </c>
      <c r="S9" s="160">
        <v>5348950.5999999996</v>
      </c>
      <c r="T9" s="159">
        <v>5741135.0427999999</v>
      </c>
      <c r="U9" s="159">
        <v>779602.61349999998</v>
      </c>
      <c r="V9" s="159">
        <f t="shared" ref="V9:V16" si="58">T9/S9*100</f>
        <v>107.33198849882817</v>
      </c>
      <c r="W9" s="159">
        <v>742373.13610000012</v>
      </c>
      <c r="X9" s="159">
        <f t="shared" si="37"/>
        <v>95.224557132657708</v>
      </c>
      <c r="Y9" s="159">
        <f t="shared" si="38"/>
        <v>13.878855716109999</v>
      </c>
      <c r="Z9" s="159">
        <v>5703155.7999999998</v>
      </c>
      <c r="AA9" s="159">
        <v>1218519.3636</v>
      </c>
      <c r="AB9" s="159">
        <v>781980.37790000008</v>
      </c>
      <c r="AC9" s="159">
        <f t="shared" si="39"/>
        <v>64.174636961838104</v>
      </c>
      <c r="AD9" s="159">
        <f t="shared" si="40"/>
        <v>13.711362714306352</v>
      </c>
      <c r="AE9" s="159">
        <f t="shared" ref="AE9:AE15" si="59">Z9/S9*100-100</f>
        <v>6.6219568376645839</v>
      </c>
      <c r="AF9" s="158">
        <f t="shared" ref="AF9:AF16" si="60">AB9-W9</f>
        <v>39607.24179999996</v>
      </c>
      <c r="AG9" s="167">
        <f t="shared" si="3"/>
        <v>4003671.6</v>
      </c>
      <c r="AH9" s="159">
        <f t="shared" si="4"/>
        <v>4123641.0403999998</v>
      </c>
      <c r="AI9" s="159">
        <f t="shared" si="5"/>
        <v>796270.3879999998</v>
      </c>
      <c r="AJ9" s="159">
        <f t="shared" ref="AJ9:AJ15" si="61">AH9/AG9*100</f>
        <v>102.99648553592658</v>
      </c>
      <c r="AK9" s="159">
        <f t="shared" si="6"/>
        <v>587742.97030000016</v>
      </c>
      <c r="AL9" s="159">
        <f t="shared" ref="AL9:AL15" si="62">AK9/AI9*100</f>
        <v>73.811983863451204</v>
      </c>
      <c r="AM9" s="159">
        <f t="shared" ref="AM9:AM15" si="63">AK9/AG9*100</f>
        <v>14.680099394266009</v>
      </c>
      <c r="AN9" s="159">
        <f t="shared" si="7"/>
        <v>4052962.7</v>
      </c>
      <c r="AO9" s="159">
        <f t="shared" si="8"/>
        <v>929427.29509999999</v>
      </c>
      <c r="AP9" s="159">
        <f t="shared" si="9"/>
        <v>582238.79390000005</v>
      </c>
      <c r="AQ9" s="159">
        <f t="shared" ref="AQ9:AQ15" si="64">AP9/AO9*100</f>
        <v>62.644899387999487</v>
      </c>
      <c r="AR9" s="159">
        <f t="shared" ref="AR9:AR15" si="65">AP9/AN9*100</f>
        <v>14.365757521035169</v>
      </c>
      <c r="AS9" s="159">
        <f t="shared" ref="AS9:AS15" si="66">AN9/AG9*100-100</f>
        <v>1.2311474297742109</v>
      </c>
      <c r="AT9" s="164">
        <f t="shared" ref="AT9:AT15" si="67">AP9-AK9</f>
        <v>-5504.1764000001131</v>
      </c>
      <c r="AU9" s="167">
        <v>1345445</v>
      </c>
      <c r="AV9" s="159">
        <v>1088133.3626999999</v>
      </c>
      <c r="AW9" s="159">
        <v>336361.24999999988</v>
      </c>
      <c r="AX9" s="159">
        <f t="shared" si="41"/>
        <v>80.875350735258593</v>
      </c>
      <c r="AY9" s="159">
        <v>110221.34700000014</v>
      </c>
      <c r="AZ9" s="159">
        <f t="shared" si="42"/>
        <v>32.768741048500729</v>
      </c>
      <c r="BA9" s="159">
        <f t="shared" si="43"/>
        <v>8.1921852621251805</v>
      </c>
      <c r="BB9" s="159">
        <v>1383292.8</v>
      </c>
      <c r="BC9" s="159">
        <v>282795.44199999998</v>
      </c>
      <c r="BD9" s="159">
        <v>155303.109</v>
      </c>
      <c r="BE9" s="159">
        <f t="shared" si="44"/>
        <v>54.91711885511932</v>
      </c>
      <c r="BF9" s="159">
        <f t="shared" si="45"/>
        <v>11.227059737461223</v>
      </c>
      <c r="BG9" s="159">
        <f t="shared" si="10"/>
        <v>2.8130321194846317</v>
      </c>
      <c r="BH9" s="164">
        <f t="shared" si="46"/>
        <v>45081.761999999857</v>
      </c>
      <c r="BI9" s="167">
        <v>1955405</v>
      </c>
      <c r="BJ9" s="159">
        <v>2068612.5845999999</v>
      </c>
      <c r="BK9" s="159">
        <v>319489.86300000001</v>
      </c>
      <c r="BL9" s="159">
        <f t="shared" si="47"/>
        <v>105.78946993589562</v>
      </c>
      <c r="BM9" s="159">
        <v>321384.891</v>
      </c>
      <c r="BN9" s="159">
        <f t="shared" si="12"/>
        <v>100.59314182372039</v>
      </c>
      <c r="BO9" s="159">
        <f t="shared" si="13"/>
        <v>16.435720017080861</v>
      </c>
      <c r="BP9" s="159">
        <v>2072805.7</v>
      </c>
      <c r="BQ9" s="159">
        <v>479727.864</v>
      </c>
      <c r="BR9" s="159">
        <v>281380.549</v>
      </c>
      <c r="BS9" s="159">
        <f t="shared" si="14"/>
        <v>58.654201707991682</v>
      </c>
      <c r="BT9" s="159">
        <f t="shared" si="15"/>
        <v>13.574863722152058</v>
      </c>
      <c r="BU9" s="156">
        <f t="shared" si="16"/>
        <v>6.0039071189855804</v>
      </c>
      <c r="BV9" s="179">
        <f t="shared" si="17"/>
        <v>-40004.342000000004</v>
      </c>
      <c r="BW9" s="181">
        <v>159120.9</v>
      </c>
      <c r="BX9" s="156">
        <v>210451.67300000001</v>
      </c>
      <c r="BY9" s="156">
        <v>39780.224999999991</v>
      </c>
      <c r="BZ9" s="156">
        <f t="shared" si="18"/>
        <v>132.25897603646033</v>
      </c>
      <c r="CA9" s="159">
        <v>54960.373500000009</v>
      </c>
      <c r="CB9" s="159">
        <f t="shared" ref="CB9:CB16" si="68">CA9/BY9*100</f>
        <v>138.16003680220516</v>
      </c>
      <c r="CC9" s="159">
        <f t="shared" ref="CC9:CC16" si="69">CA9/BW9*100</f>
        <v>34.540009200551289</v>
      </c>
      <c r="CD9" s="159">
        <v>191245.5</v>
      </c>
      <c r="CE9" s="159">
        <v>73353.474499999997</v>
      </c>
      <c r="CF9" s="159">
        <v>78381.783800000005</v>
      </c>
      <c r="CG9" s="159">
        <f t="shared" ref="CG9:CG15" si="70">CF9/CE9*100</f>
        <v>106.85490269448657</v>
      </c>
      <c r="CH9" s="159">
        <f t="shared" ref="CH9:CH15" si="71">CF9/CD9*100</f>
        <v>40.984903592502832</v>
      </c>
      <c r="CI9" s="159">
        <f t="shared" ref="CI9:CI15" si="72">CD9/BW9*100-100</f>
        <v>20.188799837104995</v>
      </c>
      <c r="CJ9" s="164">
        <f t="shared" ref="CJ9:CJ15" si="73">CF9-CA9</f>
        <v>23421.410299999996</v>
      </c>
      <c r="CK9" s="167">
        <v>71500</v>
      </c>
      <c r="CL9" s="159">
        <v>88317.172000000006</v>
      </c>
      <c r="CM9" s="159">
        <v>17095.71</v>
      </c>
      <c r="CN9" s="159">
        <f t="shared" ref="CN9:CN15" si="74">CL9/CK9*100</f>
        <v>123.52052027972029</v>
      </c>
      <c r="CO9" s="159">
        <v>13149.701000000001</v>
      </c>
      <c r="CP9" s="159">
        <f t="shared" ref="CP9:CP15" si="75">CO9/CM9*100</f>
        <v>76.918133262672342</v>
      </c>
      <c r="CQ9" s="159">
        <f t="shared" ref="CQ9:CQ15" si="76">CO9/CK9*100</f>
        <v>18.391190209790214</v>
      </c>
      <c r="CR9" s="159">
        <v>76000</v>
      </c>
      <c r="CS9" s="159">
        <v>20048.601000000002</v>
      </c>
      <c r="CT9" s="159">
        <v>15785.4</v>
      </c>
      <c r="CU9" s="159">
        <f t="shared" si="23"/>
        <v>78.735668389031218</v>
      </c>
      <c r="CV9" s="159">
        <f t="shared" si="24"/>
        <v>20.770263157894735</v>
      </c>
      <c r="CW9" s="159">
        <f t="shared" si="25"/>
        <v>6.2937062937062933</v>
      </c>
      <c r="CX9" s="164">
        <f t="shared" si="26"/>
        <v>2635.6989999999987</v>
      </c>
      <c r="CY9" s="167">
        <v>472200.7</v>
      </c>
      <c r="CZ9" s="159">
        <v>668126.24810000008</v>
      </c>
      <c r="DA9" s="159">
        <v>83543.34</v>
      </c>
      <c r="DB9" s="159">
        <f t="shared" si="27"/>
        <v>141.49200712747779</v>
      </c>
      <c r="DC9" s="157">
        <v>88026.657800000015</v>
      </c>
      <c r="DD9" s="157">
        <f t="shared" si="48"/>
        <v>105.36645745788955</v>
      </c>
      <c r="DE9" s="159">
        <f t="shared" si="49"/>
        <v>18.641788925768218</v>
      </c>
      <c r="DF9" s="157">
        <v>329618.7</v>
      </c>
      <c r="DG9" s="157">
        <v>73501.9136</v>
      </c>
      <c r="DH9" s="159">
        <v>51387.952099999995</v>
      </c>
      <c r="DI9" s="159">
        <f>DH9/[1]Sheet2!EG8*100</f>
        <v>87.825984991480894</v>
      </c>
      <c r="DJ9" s="159">
        <f>DH9/[1]Sheet2!EF8*100</f>
        <v>21.956496247870223</v>
      </c>
      <c r="DK9" s="159">
        <f>[1]Sheet2!EF8/CY9*100-100</f>
        <v>-50.435395373196187</v>
      </c>
      <c r="DL9" s="164">
        <f t="shared" si="28"/>
        <v>-36638.70570000002</v>
      </c>
      <c r="DM9" s="167">
        <v>973299.1</v>
      </c>
      <c r="DN9" s="159">
        <v>967378.73270000005</v>
      </c>
      <c r="DO9" s="159">
        <v>136849.59849999999</v>
      </c>
      <c r="DP9" s="159">
        <f t="shared" si="29"/>
        <v>99.391721691718416</v>
      </c>
      <c r="DQ9" s="159">
        <v>105710.4713</v>
      </c>
      <c r="DR9" s="159">
        <f t="shared" si="50"/>
        <v>77.245729953676118</v>
      </c>
      <c r="DS9" s="159">
        <f t="shared" si="51"/>
        <v>10.861046855997298</v>
      </c>
      <c r="DT9" s="159">
        <v>1108414.5</v>
      </c>
      <c r="DU9" s="159">
        <v>221682.90000000002</v>
      </c>
      <c r="DV9" s="159">
        <v>136673.38500000001</v>
      </c>
      <c r="DW9" s="159">
        <f t="shared" si="30"/>
        <v>61.652651151712647</v>
      </c>
      <c r="DX9" s="159">
        <f t="shared" si="31"/>
        <v>12.33053023034253</v>
      </c>
      <c r="DY9" s="158">
        <v>475979.9</v>
      </c>
      <c r="DZ9" s="158">
        <v>86852.489999999976</v>
      </c>
      <c r="EA9" s="158">
        <v>60152.722000000002</v>
      </c>
      <c r="EB9" s="159">
        <f t="shared" si="52"/>
        <v>69.258488731871722</v>
      </c>
      <c r="EC9" s="159">
        <f t="shared" si="53"/>
        <v>12.637660119681524</v>
      </c>
      <c r="ED9" s="159">
        <f t="shared" si="32"/>
        <v>13.882207432432651</v>
      </c>
      <c r="EE9" s="164">
        <f t="shared" si="33"/>
        <v>30962.913700000005</v>
      </c>
    </row>
    <row r="10" spans="1:135" s="150" customFormat="1" ht="34.5" customHeight="1" x14ac:dyDescent="0.25">
      <c r="B10" s="162">
        <v>4</v>
      </c>
      <c r="C10" s="191" t="s">
        <v>47</v>
      </c>
      <c r="D10" s="159">
        <v>14196933.4</v>
      </c>
      <c r="E10" s="159">
        <v>14656745.051999999</v>
      </c>
      <c r="F10" s="159">
        <v>3367031.88</v>
      </c>
      <c r="G10" s="159">
        <f t="shared" si="34"/>
        <v>103.23880967139002</v>
      </c>
      <c r="H10" s="159">
        <v>1802155.2999999998</v>
      </c>
      <c r="I10" s="159">
        <f t="shared" ref="I10" si="77">H10/F10*100</f>
        <v>53.523559153232604</v>
      </c>
      <c r="J10" s="159">
        <f t="shared" si="36"/>
        <v>12.693975869464879</v>
      </c>
      <c r="K10" s="159">
        <v>14448168.478</v>
      </c>
      <c r="L10" s="159">
        <v>3334211.4689999996</v>
      </c>
      <c r="M10" s="159">
        <v>2544724.6249999995</v>
      </c>
      <c r="N10" s="159">
        <f t="shared" si="55"/>
        <v>76.32163252570227</v>
      </c>
      <c r="O10" s="159">
        <f t="shared" si="56"/>
        <v>17.612783439470629</v>
      </c>
      <c r="P10" s="159">
        <f t="shared" si="57"/>
        <v>1.7696432808510565</v>
      </c>
      <c r="Q10" s="159">
        <f t="shared" ref="Q10:Q16" si="78">M10-H10</f>
        <v>742569.32499999972</v>
      </c>
      <c r="R10" s="163">
        <v>9160127.5841567572</v>
      </c>
      <c r="S10" s="160">
        <v>4745402.4000000004</v>
      </c>
      <c r="T10" s="159">
        <v>5140372.0559999999</v>
      </c>
      <c r="U10" s="159">
        <v>854212.68</v>
      </c>
      <c r="V10" s="159">
        <f t="shared" si="58"/>
        <v>108.32320681592775</v>
      </c>
      <c r="W10" s="159">
        <v>658663</v>
      </c>
      <c r="X10" s="159">
        <f t="shared" si="37"/>
        <v>77.107612123013666</v>
      </c>
      <c r="Y10" s="159">
        <f t="shared" si="38"/>
        <v>13.88002416823492</v>
      </c>
      <c r="Z10" s="159">
        <v>4964944</v>
      </c>
      <c r="AA10" s="159">
        <v>906690.2</v>
      </c>
      <c r="AB10" s="159">
        <v>799315.93299999996</v>
      </c>
      <c r="AC10" s="159">
        <f t="shared" si="39"/>
        <v>88.157557344283632</v>
      </c>
      <c r="AD10" s="159">
        <f t="shared" si="40"/>
        <v>16.099193324234875</v>
      </c>
      <c r="AE10" s="159">
        <f t="shared" si="59"/>
        <v>4.6264063928487928</v>
      </c>
      <c r="AF10" s="158">
        <f t="shared" si="60"/>
        <v>140652.93299999996</v>
      </c>
      <c r="AG10" s="167">
        <f t="shared" si="3"/>
        <v>3471134.4999999995</v>
      </c>
      <c r="AH10" s="159">
        <f t="shared" si="4"/>
        <v>3738744.3240000005</v>
      </c>
      <c r="AI10" s="159">
        <f t="shared" si="5"/>
        <v>958680.49999999988</v>
      </c>
      <c r="AJ10" s="159">
        <f t="shared" si="61"/>
        <v>107.70957806446282</v>
      </c>
      <c r="AK10" s="159">
        <f t="shared" si="6"/>
        <v>780859.65100000007</v>
      </c>
      <c r="AL10" s="159">
        <f t="shared" si="62"/>
        <v>81.451500369518328</v>
      </c>
      <c r="AM10" s="159">
        <f t="shared" si="63"/>
        <v>22.49580507468092</v>
      </c>
      <c r="AN10" s="159">
        <f t="shared" si="7"/>
        <v>3703973.2</v>
      </c>
      <c r="AO10" s="159">
        <f t="shared" si="8"/>
        <v>670173.5</v>
      </c>
      <c r="AP10" s="159">
        <f t="shared" si="9"/>
        <v>592289.56200000003</v>
      </c>
      <c r="AQ10" s="159">
        <f t="shared" si="64"/>
        <v>88.378541079287686</v>
      </c>
      <c r="AR10" s="159">
        <f t="shared" si="65"/>
        <v>15.990654630006501</v>
      </c>
      <c r="AS10" s="159">
        <f t="shared" si="66"/>
        <v>6.7078558897674725</v>
      </c>
      <c r="AT10" s="164">
        <f>AP10-AK10</f>
        <v>-188570.08900000004</v>
      </c>
      <c r="AU10" s="167">
        <v>1177919.7</v>
      </c>
      <c r="AV10" s="159">
        <v>1165626.9470000002</v>
      </c>
      <c r="AW10" s="159">
        <v>512391.7</v>
      </c>
      <c r="AX10" s="159">
        <f t="shared" si="41"/>
        <v>98.956401442305463</v>
      </c>
      <c r="AY10" s="159">
        <v>376790.84700000007</v>
      </c>
      <c r="AZ10" s="159">
        <f t="shared" ref="AZ10" si="79">AY10/AW10*100</f>
        <v>73.53570461816615</v>
      </c>
      <c r="BA10" s="159">
        <f t="shared" ref="BA10" si="80">AY10/AU10*100</f>
        <v>31.987821156229927</v>
      </c>
      <c r="BB10" s="159">
        <v>1201472.2000000002</v>
      </c>
      <c r="BC10" s="159">
        <v>204983.5</v>
      </c>
      <c r="BD10" s="159">
        <v>146459.864</v>
      </c>
      <c r="BE10" s="159">
        <f t="shared" si="44"/>
        <v>71.449586917971459</v>
      </c>
      <c r="BF10" s="159">
        <f t="shared" si="45"/>
        <v>12.190033527201043</v>
      </c>
      <c r="BG10" s="159">
        <f t="shared" si="10"/>
        <v>1.999499626332792</v>
      </c>
      <c r="BH10" s="164">
        <f t="shared" si="46"/>
        <v>-230330.98300000007</v>
      </c>
      <c r="BI10" s="167">
        <v>1827541.9</v>
      </c>
      <c r="BJ10" s="159">
        <v>2007270.6230000004</v>
      </c>
      <c r="BK10" s="159">
        <v>339547.5</v>
      </c>
      <c r="BL10" s="159">
        <f t="shared" si="47"/>
        <v>109.83445156578901</v>
      </c>
      <c r="BM10" s="159">
        <v>299240.01199999999</v>
      </c>
      <c r="BN10" s="159">
        <f t="shared" si="12"/>
        <v>88.129057642892377</v>
      </c>
      <c r="BO10" s="159">
        <f t="shared" si="13"/>
        <v>16.373907049682419</v>
      </c>
      <c r="BP10" s="159">
        <v>1978462.5</v>
      </c>
      <c r="BQ10" s="159">
        <v>365035.9</v>
      </c>
      <c r="BR10" s="159">
        <v>329984.99700000003</v>
      </c>
      <c r="BS10" s="159">
        <f t="shared" si="14"/>
        <v>90.397957296802872</v>
      </c>
      <c r="BT10" s="159">
        <f t="shared" si="15"/>
        <v>16.678860327147977</v>
      </c>
      <c r="BU10" s="156">
        <f t="shared" si="16"/>
        <v>8.2581198275125871</v>
      </c>
      <c r="BV10" s="179">
        <f t="shared" si="17"/>
        <v>30744.985000000044</v>
      </c>
      <c r="BW10" s="181">
        <v>198769.9</v>
      </c>
      <c r="BX10" s="156">
        <v>248016.78000000003</v>
      </c>
      <c r="BY10" s="156">
        <v>50927.6</v>
      </c>
      <c r="BZ10" s="156">
        <f t="shared" si="18"/>
        <v>124.77582370368955</v>
      </c>
      <c r="CA10" s="159">
        <v>63886.33</v>
      </c>
      <c r="CB10" s="159">
        <f t="shared" si="68"/>
        <v>125.4453969949497</v>
      </c>
      <c r="CC10" s="159">
        <f t="shared" si="69"/>
        <v>32.140847281203037</v>
      </c>
      <c r="CD10" s="159">
        <v>251718.5</v>
      </c>
      <c r="CE10" s="159">
        <v>52745</v>
      </c>
      <c r="CF10" s="159">
        <v>77120.430000000008</v>
      </c>
      <c r="CG10" s="159">
        <f t="shared" si="70"/>
        <v>146.21372641956586</v>
      </c>
      <c r="CH10" s="159">
        <f t="shared" si="71"/>
        <v>30.637569348299792</v>
      </c>
      <c r="CI10" s="159">
        <f t="shared" si="72"/>
        <v>26.638137866950686</v>
      </c>
      <c r="CJ10" s="164">
        <f t="shared" si="73"/>
        <v>13234.100000000006</v>
      </c>
      <c r="CK10" s="167">
        <v>80600</v>
      </c>
      <c r="CL10" s="159">
        <v>97817.600000000006</v>
      </c>
      <c r="CM10" s="159">
        <v>14950</v>
      </c>
      <c r="CN10" s="159">
        <f t="shared" si="74"/>
        <v>121.36178660049627</v>
      </c>
      <c r="CO10" s="159">
        <v>13427.3</v>
      </c>
      <c r="CP10" s="159">
        <f t="shared" si="75"/>
        <v>89.814715719063543</v>
      </c>
      <c r="CQ10" s="159">
        <f t="shared" si="76"/>
        <v>16.659181141439205</v>
      </c>
      <c r="CR10" s="159">
        <v>86500</v>
      </c>
      <c r="CS10" s="159">
        <v>16300</v>
      </c>
      <c r="CT10" s="159">
        <v>14719.199999999999</v>
      </c>
      <c r="CU10" s="159">
        <f t="shared" si="23"/>
        <v>90.301840490797531</v>
      </c>
      <c r="CV10" s="159">
        <f t="shared" si="24"/>
        <v>17.016416184971099</v>
      </c>
      <c r="CW10" s="159">
        <f t="shared" si="25"/>
        <v>7.3200992555831306</v>
      </c>
      <c r="CX10" s="164">
        <f t="shared" si="26"/>
        <v>1291.8999999999996</v>
      </c>
      <c r="CY10" s="167">
        <v>186303</v>
      </c>
      <c r="CZ10" s="159">
        <v>220012.37400000004</v>
      </c>
      <c r="DA10" s="159">
        <v>40863.699999999997</v>
      </c>
      <c r="DB10" s="159">
        <f t="shared" si="27"/>
        <v>118.09384389945414</v>
      </c>
      <c r="DC10" s="157">
        <v>27515.162</v>
      </c>
      <c r="DD10" s="157">
        <f t="shared" si="48"/>
        <v>67.333995697893243</v>
      </c>
      <c r="DE10" s="159">
        <f t="shared" si="49"/>
        <v>14.769038609147463</v>
      </c>
      <c r="DF10" s="157">
        <v>185820</v>
      </c>
      <c r="DG10" s="157">
        <v>31109.100000000002</v>
      </c>
      <c r="DH10" s="159">
        <v>24005.071</v>
      </c>
      <c r="DI10" s="159">
        <f>DH10/[1]Sheet2!EG9*100</f>
        <v>54.866852565054913</v>
      </c>
      <c r="DJ10" s="159">
        <f>DH10/[1]Sheet2!EF9*100</f>
        <v>13.441870869947694</v>
      </c>
      <c r="DK10" s="159">
        <f>[1]Sheet2!EF9/CY10*100-100</f>
        <v>-4.1430894832611358</v>
      </c>
      <c r="DL10" s="164">
        <f t="shared" si="28"/>
        <v>-3510.0910000000003</v>
      </c>
      <c r="DM10" s="167">
        <v>981785.3</v>
      </c>
      <c r="DN10" s="159">
        <v>966049.99499999988</v>
      </c>
      <c r="DO10" s="159">
        <v>174500.28</v>
      </c>
      <c r="DP10" s="159">
        <f t="shared" si="29"/>
        <v>98.397276369894698</v>
      </c>
      <c r="DQ10" s="159">
        <v>111228.60100000001</v>
      </c>
      <c r="DR10" s="159">
        <f t="shared" si="50"/>
        <v>63.741216346472342</v>
      </c>
      <c r="DS10" s="159">
        <f t="shared" si="51"/>
        <v>11.329218414657461</v>
      </c>
      <c r="DT10" s="159">
        <v>1042461.8999999999</v>
      </c>
      <c r="DU10" s="159">
        <v>187930.8</v>
      </c>
      <c r="DV10" s="159">
        <v>134817.25099999999</v>
      </c>
      <c r="DW10" s="159">
        <f t="shared" si="30"/>
        <v>71.737709305765733</v>
      </c>
      <c r="DX10" s="159">
        <f t="shared" si="31"/>
        <v>12.932583051716326</v>
      </c>
      <c r="DY10" s="158">
        <v>424752.39999999997</v>
      </c>
      <c r="DZ10" s="158">
        <v>82763.399999999994</v>
      </c>
      <c r="EA10" s="158">
        <v>54020.154000000002</v>
      </c>
      <c r="EB10" s="159">
        <f t="shared" si="52"/>
        <v>65.270583373810169</v>
      </c>
      <c r="EC10" s="159">
        <f t="shared" si="53"/>
        <v>12.718033847483854</v>
      </c>
      <c r="ED10" s="159">
        <f t="shared" si="32"/>
        <v>6.1802310545900241</v>
      </c>
      <c r="EE10" s="164">
        <f t="shared" si="33"/>
        <v>23588.64999999998</v>
      </c>
    </row>
    <row r="11" spans="1:135" s="150" customFormat="1" ht="39" customHeight="1" x14ac:dyDescent="0.25">
      <c r="B11" s="162">
        <v>5</v>
      </c>
      <c r="C11" s="191" t="s">
        <v>48</v>
      </c>
      <c r="D11" s="159">
        <v>17236076.916500002</v>
      </c>
      <c r="E11" s="159">
        <v>14785829.6624</v>
      </c>
      <c r="F11" s="159">
        <v>3128112.4016499999</v>
      </c>
      <c r="G11" s="159">
        <f t="shared" si="34"/>
        <v>85.784194013694645</v>
      </c>
      <c r="H11" s="159">
        <v>1692559.037</v>
      </c>
      <c r="I11" s="159">
        <f t="shared" ref="I11" si="81">H11/F11*100</f>
        <v>54.107999319564669</v>
      </c>
      <c r="J11" s="159">
        <f t="shared" si="36"/>
        <v>9.819862403722059</v>
      </c>
      <c r="K11" s="159">
        <v>16359754.885999998</v>
      </c>
      <c r="L11" s="159">
        <v>4089938.7214999995</v>
      </c>
      <c r="M11" s="159">
        <v>2333220.3522000001</v>
      </c>
      <c r="N11" s="159">
        <f t="shared" si="55"/>
        <v>57.047807096344059</v>
      </c>
      <c r="O11" s="159">
        <f t="shared" si="56"/>
        <v>14.261951774086015</v>
      </c>
      <c r="P11" s="159">
        <f t="shared" ref="P11:P18" si="82">K11/D11*100-100</f>
        <v>-5.0842313755347988</v>
      </c>
      <c r="Q11" s="159">
        <f t="shared" si="78"/>
        <v>640661.31520000007</v>
      </c>
      <c r="R11" s="163">
        <v>9159126.9037620761</v>
      </c>
      <c r="S11" s="160">
        <v>3629372.324000001</v>
      </c>
      <c r="T11" s="159">
        <v>3931157.9701000005</v>
      </c>
      <c r="U11" s="159">
        <v>688113.65</v>
      </c>
      <c r="V11" s="159">
        <f t="shared" si="58"/>
        <v>108.31509195417559</v>
      </c>
      <c r="W11" s="159">
        <v>517196.74500000017</v>
      </c>
      <c r="X11" s="159">
        <f t="shared" si="37"/>
        <v>75.161529639762293</v>
      </c>
      <c r="Y11" s="159">
        <f t="shared" si="38"/>
        <v>14.250308285538138</v>
      </c>
      <c r="Z11" s="159">
        <v>3048281.1999999997</v>
      </c>
      <c r="AA11" s="159">
        <v>762070.29999999993</v>
      </c>
      <c r="AB11" s="159">
        <v>506162.12319999991</v>
      </c>
      <c r="AC11" s="159">
        <f t="shared" si="39"/>
        <v>66.419347821323043</v>
      </c>
      <c r="AD11" s="159">
        <f t="shared" si="40"/>
        <v>16.604836955330761</v>
      </c>
      <c r="AE11" s="159">
        <f>Z11/S11*100-100</f>
        <v>-16.01078842634611</v>
      </c>
      <c r="AF11" s="158">
        <f>AB11-W11</f>
        <v>-11034.621800000255</v>
      </c>
      <c r="AG11" s="167">
        <f t="shared" si="3"/>
        <v>2290025.5300000003</v>
      </c>
      <c r="AH11" s="159">
        <f t="shared" si="4"/>
        <v>2487305.9587000003</v>
      </c>
      <c r="AI11" s="159">
        <f t="shared" si="5"/>
        <v>728311.40750000009</v>
      </c>
      <c r="AJ11" s="159">
        <f t="shared" si="61"/>
        <v>108.61476984057903</v>
      </c>
      <c r="AK11" s="159">
        <f t="shared" si="6"/>
        <v>459613.83340000018</v>
      </c>
      <c r="AL11" s="159">
        <f t="shared" ref="AL11" si="83">AK11/AI11*100</f>
        <v>63.106773924861272</v>
      </c>
      <c r="AM11" s="159">
        <f t="shared" ref="AM11" si="84">AK11/AG11*100</f>
        <v>20.070249321630932</v>
      </c>
      <c r="AN11" s="159">
        <f t="shared" si="7"/>
        <v>2484467.4</v>
      </c>
      <c r="AO11" s="159">
        <f t="shared" si="8"/>
        <v>621116.85</v>
      </c>
      <c r="AP11" s="159">
        <f t="shared" si="9"/>
        <v>402127.31729999994</v>
      </c>
      <c r="AQ11" s="159">
        <f t="shared" si="64"/>
        <v>64.742619251111918</v>
      </c>
      <c r="AR11" s="159">
        <f t="shared" si="65"/>
        <v>16.18565481277798</v>
      </c>
      <c r="AS11" s="159">
        <f t="shared" si="66"/>
        <v>8.4908166940828664</v>
      </c>
      <c r="AT11" s="164">
        <f t="shared" ref="AT11:AT13" si="85">AP11-AK11</f>
        <v>-57486.516100000241</v>
      </c>
      <c r="AU11" s="167">
        <v>547766.63000000035</v>
      </c>
      <c r="AV11" s="159">
        <v>506257.19770000025</v>
      </c>
      <c r="AW11" s="159">
        <v>128691.6575000001</v>
      </c>
      <c r="AX11" s="159">
        <f t="shared" si="41"/>
        <v>92.422058952368076</v>
      </c>
      <c r="AY11" s="159">
        <v>54740.644100000121</v>
      </c>
      <c r="AZ11" s="159">
        <f t="shared" ref="AZ11" si="86">AY11/AW11*100</f>
        <v>42.536280255773441</v>
      </c>
      <c r="BA11" s="159">
        <f t="shared" ref="BA11" si="87">AY11/AU11*100</f>
        <v>9.9934244077628609</v>
      </c>
      <c r="BB11" s="159">
        <v>582025.6</v>
      </c>
      <c r="BC11" s="159">
        <v>145506.4</v>
      </c>
      <c r="BD11" s="159">
        <v>66097.114599999884</v>
      </c>
      <c r="BE11" s="159">
        <f t="shared" si="44"/>
        <v>45.425572071056592</v>
      </c>
      <c r="BF11" s="159">
        <f t="shared" si="45"/>
        <v>11.356393017764148</v>
      </c>
      <c r="BG11" s="159">
        <f t="shared" si="10"/>
        <v>6.2543003030322666</v>
      </c>
      <c r="BH11" s="164">
        <f t="shared" si="46"/>
        <v>11356.470499999763</v>
      </c>
      <c r="BI11" s="167">
        <v>1305978.1000000001</v>
      </c>
      <c r="BJ11" s="159">
        <v>1544982.0061000001</v>
      </c>
      <c r="BK11" s="159">
        <v>318105.40000000002</v>
      </c>
      <c r="BL11" s="159">
        <f t="shared" si="47"/>
        <v>118.30075910920712</v>
      </c>
      <c r="BM11" s="159">
        <v>371623.84420000005</v>
      </c>
      <c r="BN11" s="159">
        <f t="shared" si="12"/>
        <v>116.82412313654531</v>
      </c>
      <c r="BO11" s="159">
        <f t="shared" si="13"/>
        <v>28.455595403935181</v>
      </c>
      <c r="BP11" s="159">
        <v>1436595.1</v>
      </c>
      <c r="BQ11" s="159">
        <v>359148.77500000002</v>
      </c>
      <c r="BR11" s="159">
        <v>283929.46769999998</v>
      </c>
      <c r="BS11" s="159">
        <f t="shared" si="14"/>
        <v>79.056226128016164</v>
      </c>
      <c r="BT11" s="159">
        <f t="shared" si="15"/>
        <v>19.764056532004041</v>
      </c>
      <c r="BU11" s="156">
        <f t="shared" si="16"/>
        <v>10.001469396768599</v>
      </c>
      <c r="BV11" s="179">
        <f t="shared" si="17"/>
        <v>-87694.376500000071</v>
      </c>
      <c r="BW11" s="181">
        <v>45792.5</v>
      </c>
      <c r="BX11" s="156">
        <v>54645.770600000003</v>
      </c>
      <c r="BY11" s="156">
        <v>11448.125</v>
      </c>
      <c r="BZ11" s="156">
        <f t="shared" si="18"/>
        <v>119.33345111098981</v>
      </c>
      <c r="CA11" s="159">
        <v>9088.1152000000002</v>
      </c>
      <c r="CB11" s="159">
        <f t="shared" si="68"/>
        <v>79.38518491019272</v>
      </c>
      <c r="CC11" s="159">
        <f t="shared" si="69"/>
        <v>19.84629622754818</v>
      </c>
      <c r="CD11" s="159">
        <v>47922.400000000001</v>
      </c>
      <c r="CE11" s="159">
        <v>11980.6</v>
      </c>
      <c r="CF11" s="159">
        <v>11592.498</v>
      </c>
      <c r="CG11" s="159">
        <f t="shared" si="70"/>
        <v>96.760579603692634</v>
      </c>
      <c r="CH11" s="159">
        <f t="shared" si="71"/>
        <v>24.190144900923158</v>
      </c>
      <c r="CI11" s="159">
        <f t="shared" si="72"/>
        <v>4.651198340339576</v>
      </c>
      <c r="CJ11" s="164">
        <f t="shared" si="73"/>
        <v>2504.3827999999994</v>
      </c>
      <c r="CK11" s="167">
        <v>45600</v>
      </c>
      <c r="CL11" s="159">
        <v>56122.1</v>
      </c>
      <c r="CM11" s="159">
        <v>11400</v>
      </c>
      <c r="CN11" s="159">
        <f t="shared" si="74"/>
        <v>123.07478070175439</v>
      </c>
      <c r="CO11" s="159">
        <v>9354.7999999999993</v>
      </c>
      <c r="CP11" s="159">
        <f t="shared" si="75"/>
        <v>82.059649122807016</v>
      </c>
      <c r="CQ11" s="159">
        <f t="shared" si="76"/>
        <v>20.514912280701754</v>
      </c>
      <c r="CR11" s="159">
        <v>50400</v>
      </c>
      <c r="CS11" s="159">
        <v>12600</v>
      </c>
      <c r="CT11" s="159">
        <v>12038.9</v>
      </c>
      <c r="CU11" s="159">
        <f t="shared" si="23"/>
        <v>95.546825396825398</v>
      </c>
      <c r="CV11" s="159">
        <f t="shared" si="24"/>
        <v>23.886706349206349</v>
      </c>
      <c r="CW11" s="159">
        <f t="shared" si="25"/>
        <v>10.526315789473699</v>
      </c>
      <c r="CX11" s="164">
        <f t="shared" si="26"/>
        <v>2684.1000000000004</v>
      </c>
      <c r="CY11" s="167">
        <v>344888.30000000005</v>
      </c>
      <c r="CZ11" s="159">
        <v>325298.88429999998</v>
      </c>
      <c r="DA11" s="159">
        <v>258666.22499999998</v>
      </c>
      <c r="DB11" s="159">
        <f t="shared" si="27"/>
        <v>94.320069512360931</v>
      </c>
      <c r="DC11" s="157">
        <v>14806.429899999999</v>
      </c>
      <c r="DD11" s="157">
        <f t="shared" si="48"/>
        <v>5.7241450444486901</v>
      </c>
      <c r="DE11" s="159">
        <f t="shared" si="49"/>
        <v>4.2931087833365167</v>
      </c>
      <c r="DF11" s="157">
        <v>367524.3</v>
      </c>
      <c r="DG11" s="157">
        <v>91881.074999999997</v>
      </c>
      <c r="DH11" s="159">
        <v>28469.337</v>
      </c>
      <c r="DI11" s="159">
        <f>DH11/[1]Sheet2!EG10*100</f>
        <v>69.821827566971479</v>
      </c>
      <c r="DJ11" s="159">
        <f>DH11/[1]Sheet2!EF10*100</f>
        <v>17.45545689174287</v>
      </c>
      <c r="DK11" s="159">
        <f>[1]Sheet2!EF10/CY11*100-100</f>
        <v>-52.710178918797773</v>
      </c>
      <c r="DL11" s="164">
        <f t="shared" si="28"/>
        <v>13662.9071</v>
      </c>
      <c r="DM11" s="167">
        <v>479319.47</v>
      </c>
      <c r="DN11" s="159">
        <v>464865.45049999998</v>
      </c>
      <c r="DO11" s="159">
        <v>119829.86749999999</v>
      </c>
      <c r="DP11" s="159">
        <f t="shared" si="29"/>
        <v>96.984470607880795</v>
      </c>
      <c r="DQ11" s="159">
        <v>40283.801299999999</v>
      </c>
      <c r="DR11" s="159">
        <f t="shared" si="50"/>
        <v>33.617496322442321</v>
      </c>
      <c r="DS11" s="159">
        <f t="shared" si="51"/>
        <v>8.4043740806105802</v>
      </c>
      <c r="DT11" s="159">
        <v>501464.8</v>
      </c>
      <c r="DU11" s="159">
        <v>125366.2</v>
      </c>
      <c r="DV11" s="159">
        <v>61621.9421</v>
      </c>
      <c r="DW11" s="159">
        <f t="shared" si="30"/>
        <v>49.153553429871849</v>
      </c>
      <c r="DX11" s="159">
        <f t="shared" si="31"/>
        <v>12.288388357467962</v>
      </c>
      <c r="DY11" s="158">
        <v>244903.3</v>
      </c>
      <c r="DZ11" s="158">
        <v>61225.824999999997</v>
      </c>
      <c r="EA11" s="158">
        <v>27740.650099999999</v>
      </c>
      <c r="EB11" s="159">
        <f t="shared" si="52"/>
        <v>45.30874038855336</v>
      </c>
      <c r="EC11" s="159">
        <f t="shared" si="53"/>
        <v>11.32718509713834</v>
      </c>
      <c r="ED11" s="159">
        <f t="shared" si="32"/>
        <v>4.6201607458173868</v>
      </c>
      <c r="EE11" s="164">
        <f>DV11-DQ11</f>
        <v>21338.140800000001</v>
      </c>
    </row>
    <row r="12" spans="1:135" s="253" customFormat="1" ht="39" customHeight="1" x14ac:dyDescent="0.25">
      <c r="B12" s="254">
        <v>6</v>
      </c>
      <c r="C12" s="27" t="s">
        <v>49</v>
      </c>
      <c r="D12" s="255">
        <v>18194647.031299997</v>
      </c>
      <c r="E12" s="255">
        <v>13738113.855999999</v>
      </c>
      <c r="F12" s="255">
        <v>4883252.704450001</v>
      </c>
      <c r="G12" s="255">
        <f t="shared" si="34"/>
        <v>75.506349930100384</v>
      </c>
      <c r="H12" s="255">
        <v>1745701.5601000004</v>
      </c>
      <c r="I12" s="255">
        <f t="shared" ref="I12" si="88">H12/F12*100</f>
        <v>35.7487450630843</v>
      </c>
      <c r="J12" s="255">
        <f t="shared" si="36"/>
        <v>9.5945887661183775</v>
      </c>
      <c r="K12" s="255">
        <v>22730868.831000004</v>
      </c>
      <c r="L12" s="255">
        <v>5682717.207750001</v>
      </c>
      <c r="M12" s="255">
        <v>2535731.585</v>
      </c>
      <c r="N12" s="255">
        <f t="shared" si="55"/>
        <v>44.621815450218236</v>
      </c>
      <c r="O12" s="255">
        <f t="shared" si="56"/>
        <v>11.155453862554559</v>
      </c>
      <c r="P12" s="255">
        <f t="shared" si="82"/>
        <v>24.931628472354575</v>
      </c>
      <c r="Q12" s="255">
        <f t="shared" si="78"/>
        <v>790030.02489999961</v>
      </c>
      <c r="R12" s="256">
        <v>9802222.423499627</v>
      </c>
      <c r="S12" s="257">
        <v>4295005.2627999997</v>
      </c>
      <c r="T12" s="255">
        <v>4285305.6179</v>
      </c>
      <c r="U12" s="255">
        <v>869356.95545000024</v>
      </c>
      <c r="V12" s="255">
        <f t="shared" si="58"/>
        <v>99.774164539819992</v>
      </c>
      <c r="W12" s="255">
        <v>501145.95610000018</v>
      </c>
      <c r="X12" s="255">
        <f t="shared" si="37"/>
        <v>57.645591141626618</v>
      </c>
      <c r="Y12" s="255">
        <f t="shared" si="38"/>
        <v>11.668110408164974</v>
      </c>
      <c r="Z12" s="255">
        <v>3526818.1349999998</v>
      </c>
      <c r="AA12" s="255">
        <v>881704.53374999994</v>
      </c>
      <c r="AB12" s="255">
        <v>518732.47099999996</v>
      </c>
      <c r="AC12" s="255">
        <f t="shared" si="39"/>
        <v>58.832914104883386</v>
      </c>
      <c r="AD12" s="255">
        <f t="shared" si="40"/>
        <v>14.708228526220847</v>
      </c>
      <c r="AE12" s="255">
        <f>Z12/S12*100-100</f>
        <v>-17.885592235554171</v>
      </c>
      <c r="AF12" s="258">
        <f>AB12-W12</f>
        <v>17586.514899999776</v>
      </c>
      <c r="AG12" s="259">
        <f t="shared" si="3"/>
        <v>2771012.7130999998</v>
      </c>
      <c r="AH12" s="255">
        <f t="shared" si="4"/>
        <v>2738762.3052000003</v>
      </c>
      <c r="AI12" s="255">
        <f t="shared" si="5"/>
        <v>871802.54920000001</v>
      </c>
      <c r="AJ12" s="255">
        <f t="shared" si="61"/>
        <v>98.83615085028174</v>
      </c>
      <c r="AK12" s="255">
        <f t="shared" si="6"/>
        <v>402664.62890000024</v>
      </c>
      <c r="AL12" s="255">
        <f t="shared" si="62"/>
        <v>46.187594802229128</v>
      </c>
      <c r="AM12" s="255">
        <f t="shared" si="63"/>
        <v>14.531316547065909</v>
      </c>
      <c r="AN12" s="255">
        <f t="shared" si="7"/>
        <v>2754038.2549999999</v>
      </c>
      <c r="AO12" s="255">
        <f t="shared" si="8"/>
        <v>688509.56374999997</v>
      </c>
      <c r="AP12" s="255">
        <f t="shared" si="9"/>
        <v>392882.01569999999</v>
      </c>
      <c r="AQ12" s="255">
        <f t="shared" si="64"/>
        <v>57.06268095393613</v>
      </c>
      <c r="AR12" s="255">
        <f t="shared" si="65"/>
        <v>14.265670238484033</v>
      </c>
      <c r="AS12" s="255">
        <f t="shared" si="66"/>
        <v>-0.61257236459988462</v>
      </c>
      <c r="AT12" s="260">
        <f>AP12-AK12</f>
        <v>-9782.6132000002544</v>
      </c>
      <c r="AU12" s="259">
        <v>547761.03</v>
      </c>
      <c r="AV12" s="255">
        <v>527755.58659999992</v>
      </c>
      <c r="AW12" s="267">
        <v>130546.67025000008</v>
      </c>
      <c r="AX12" s="255">
        <f t="shared" si="41"/>
        <v>96.347778994062409</v>
      </c>
      <c r="AY12" s="255">
        <v>56886.310600000179</v>
      </c>
      <c r="AZ12" s="255">
        <f t="shared" si="42"/>
        <v>43.575458869277547</v>
      </c>
      <c r="BA12" s="255">
        <f t="shared" si="43"/>
        <v>10.385242374763347</v>
      </c>
      <c r="BB12" s="255">
        <v>555875.79599999986</v>
      </c>
      <c r="BC12" s="255">
        <v>138968.94899999996</v>
      </c>
      <c r="BD12" s="255">
        <v>67940.608100000027</v>
      </c>
      <c r="BE12" s="255">
        <f t="shared" si="44"/>
        <v>48.889056576228441</v>
      </c>
      <c r="BF12" s="255">
        <f t="shared" si="45"/>
        <v>12.22226414405711</v>
      </c>
      <c r="BG12" s="255">
        <f t="shared" si="10"/>
        <v>1.4814427379033788</v>
      </c>
      <c r="BH12" s="260">
        <f t="shared" si="46"/>
        <v>11054.297499999848</v>
      </c>
      <c r="BI12" s="259">
        <v>1630921.9493</v>
      </c>
      <c r="BJ12" s="255">
        <v>1652175.3151000002</v>
      </c>
      <c r="BK12" s="255">
        <v>390904.11220000003</v>
      </c>
      <c r="BL12" s="255">
        <f t="shared" si="47"/>
        <v>101.3031503935012</v>
      </c>
      <c r="BM12" s="255">
        <v>254905.81100000005</v>
      </c>
      <c r="BN12" s="255">
        <f t="shared" si="12"/>
        <v>65.209293799800562</v>
      </c>
      <c r="BO12" s="255">
        <f t="shared" si="13"/>
        <v>15.629553033448776</v>
      </c>
      <c r="BP12" s="255">
        <v>1657219.8020000001</v>
      </c>
      <c r="BQ12" s="255">
        <v>414304.95050000004</v>
      </c>
      <c r="BR12" s="255">
        <v>232101.06699999998</v>
      </c>
      <c r="BS12" s="255">
        <f t="shared" si="14"/>
        <v>56.021794265284782</v>
      </c>
      <c r="BT12" s="255">
        <f t="shared" si="15"/>
        <v>14.005448566321196</v>
      </c>
      <c r="BU12" s="261">
        <f t="shared" si="16"/>
        <v>1.6124531717344013</v>
      </c>
      <c r="BV12" s="262">
        <f t="shared" si="17"/>
        <v>-22804.744000000064</v>
      </c>
      <c r="BW12" s="263">
        <v>150742.9</v>
      </c>
      <c r="BX12" s="261">
        <v>134651.14300000001</v>
      </c>
      <c r="BY12" s="261">
        <v>41133.525000000001</v>
      </c>
      <c r="BZ12" s="261">
        <f t="shared" si="18"/>
        <v>89.325031560358738</v>
      </c>
      <c r="CA12" s="255">
        <v>40379.641000000003</v>
      </c>
      <c r="CB12" s="255">
        <f t="shared" si="68"/>
        <v>98.167227340715385</v>
      </c>
      <c r="CC12" s="255">
        <f t="shared" si="69"/>
        <v>26.787093123457229</v>
      </c>
      <c r="CD12" s="255">
        <v>142149.60999999999</v>
      </c>
      <c r="CE12" s="255">
        <v>35537.402499999997</v>
      </c>
      <c r="CF12" s="255">
        <v>47230.805999999997</v>
      </c>
      <c r="CG12" s="255">
        <f t="shared" si="70"/>
        <v>132.90449688887645</v>
      </c>
      <c r="CH12" s="255">
        <f t="shared" si="71"/>
        <v>33.226124222219113</v>
      </c>
      <c r="CI12" s="255">
        <f t="shared" si="72"/>
        <v>-5.7006266961827095</v>
      </c>
      <c r="CJ12" s="260">
        <f t="shared" si="73"/>
        <v>6851.1649999999936</v>
      </c>
      <c r="CK12" s="259">
        <v>82800</v>
      </c>
      <c r="CL12" s="255">
        <v>89572.4</v>
      </c>
      <c r="CM12" s="255">
        <v>16575</v>
      </c>
      <c r="CN12" s="255">
        <f t="shared" si="74"/>
        <v>108.1792270531401</v>
      </c>
      <c r="CO12" s="255">
        <v>12566.199999999999</v>
      </c>
      <c r="CP12" s="255">
        <f t="shared" si="75"/>
        <v>75.814177978883862</v>
      </c>
      <c r="CQ12" s="255">
        <f t="shared" si="76"/>
        <v>15.176570048309177</v>
      </c>
      <c r="CR12" s="255">
        <v>71300</v>
      </c>
      <c r="CS12" s="255">
        <v>17825</v>
      </c>
      <c r="CT12" s="255">
        <v>15045.3</v>
      </c>
      <c r="CU12" s="255">
        <f t="shared" si="23"/>
        <v>84.405610098176709</v>
      </c>
      <c r="CV12" s="255">
        <f t="shared" si="24"/>
        <v>21.101402524544177</v>
      </c>
      <c r="CW12" s="255">
        <f t="shared" si="25"/>
        <v>-13.888888888888886</v>
      </c>
      <c r="CX12" s="260">
        <f t="shared" si="26"/>
        <v>2479.1000000000004</v>
      </c>
      <c r="CY12" s="259">
        <v>358786.83380000002</v>
      </c>
      <c r="CZ12" s="255">
        <v>334607.86050000001</v>
      </c>
      <c r="DA12" s="255">
        <v>292643.24174999999</v>
      </c>
      <c r="DB12" s="255">
        <f t="shared" si="27"/>
        <v>93.260908421885347</v>
      </c>
      <c r="DC12" s="264">
        <v>37926.666299999997</v>
      </c>
      <c r="DD12" s="264">
        <f t="shared" si="48"/>
        <v>12.960034912543817</v>
      </c>
      <c r="DE12" s="255">
        <f t="shared" si="49"/>
        <v>10.570807712844225</v>
      </c>
      <c r="DF12" s="264">
        <v>327493.04699999996</v>
      </c>
      <c r="DG12" s="264">
        <v>81873.261749999991</v>
      </c>
      <c r="DH12" s="255">
        <v>30564.2346</v>
      </c>
      <c r="DI12" s="255">
        <f>DH12/[1]Sheet2!EG11*100</f>
        <v>48.278972413242968</v>
      </c>
      <c r="DJ12" s="255">
        <f>DH12/[1]Sheet2!EF11*100</f>
        <v>12.069743103310742</v>
      </c>
      <c r="DK12" s="255">
        <f>[1]Sheet2!EF11/CY12*100-100</f>
        <v>-29.420431257753705</v>
      </c>
      <c r="DL12" s="260">
        <f t="shared" si="28"/>
        <v>-7362.4316999999974</v>
      </c>
      <c r="DM12" s="259">
        <v>709782</v>
      </c>
      <c r="DN12" s="255">
        <v>655985.53889999993</v>
      </c>
      <c r="DO12" s="255">
        <v>169194.625</v>
      </c>
      <c r="DP12" s="255">
        <f t="shared" si="29"/>
        <v>92.420706484526221</v>
      </c>
      <c r="DQ12" s="255">
        <v>89056.928999999975</v>
      </c>
      <c r="DR12" s="255">
        <f t="shared" si="50"/>
        <v>52.635790882836844</v>
      </c>
      <c r="DS12" s="255">
        <f t="shared" si="51"/>
        <v>12.54708192092783</v>
      </c>
      <c r="DT12" s="255">
        <v>663617.70000000007</v>
      </c>
      <c r="DU12" s="255">
        <v>165904.42500000002</v>
      </c>
      <c r="DV12" s="255">
        <v>104841.8734</v>
      </c>
      <c r="DW12" s="255">
        <f t="shared" si="30"/>
        <v>63.194139276273063</v>
      </c>
      <c r="DX12" s="255">
        <f t="shared" si="31"/>
        <v>15.798534819068266</v>
      </c>
      <c r="DY12" s="258">
        <v>300315.90000000002</v>
      </c>
      <c r="DZ12" s="258">
        <v>75078.975000000006</v>
      </c>
      <c r="EA12" s="258">
        <v>52820.317399999993</v>
      </c>
      <c r="EB12" s="255">
        <f t="shared" si="52"/>
        <v>70.353008149085667</v>
      </c>
      <c r="EC12" s="255">
        <f t="shared" si="53"/>
        <v>17.588252037271417</v>
      </c>
      <c r="ED12" s="255">
        <f t="shared" si="32"/>
        <v>-6.5040110907292501</v>
      </c>
      <c r="EE12" s="260">
        <f t="shared" si="33"/>
        <v>15784.944400000022</v>
      </c>
    </row>
    <row r="13" spans="1:135" s="150" customFormat="1" ht="39" customHeight="1" x14ac:dyDescent="0.25">
      <c r="B13" s="162">
        <v>7</v>
      </c>
      <c r="C13" s="191" t="s">
        <v>50</v>
      </c>
      <c r="D13" s="159">
        <v>18818481.202100005</v>
      </c>
      <c r="E13" s="159">
        <v>16962451.7643</v>
      </c>
      <c r="F13" s="159">
        <v>3059363.4200291666</v>
      </c>
      <c r="G13" s="159">
        <f t="shared" si="34"/>
        <v>90.137198545051106</v>
      </c>
      <c r="H13" s="159">
        <v>1990779.5253000001</v>
      </c>
      <c r="I13" s="159">
        <f t="shared" ref="I13" si="89">H13/F13*100</f>
        <v>65.071691459297796</v>
      </c>
      <c r="J13" s="159">
        <f t="shared" si="36"/>
        <v>10.578853329979912</v>
      </c>
      <c r="K13" s="159">
        <v>21462438.570999999</v>
      </c>
      <c r="L13" s="159">
        <v>3688514.9108333332</v>
      </c>
      <c r="M13" s="159">
        <v>3261198.5086000003</v>
      </c>
      <c r="N13" s="159">
        <f t="shared" si="55"/>
        <v>88.414947138256494</v>
      </c>
      <c r="O13" s="159">
        <f t="shared" si="56"/>
        <v>15.194911322921733</v>
      </c>
      <c r="P13" s="159">
        <f t="shared" si="82"/>
        <v>14.04979148160453</v>
      </c>
      <c r="Q13" s="159">
        <f>M13-H13</f>
        <v>1270418.9833000002</v>
      </c>
      <c r="R13" s="163">
        <v>8221283.6147111664</v>
      </c>
      <c r="S13" s="160">
        <v>7153652.4170000004</v>
      </c>
      <c r="T13" s="159">
        <v>7253876.6204999993</v>
      </c>
      <c r="U13" s="159">
        <v>858732.24413333333</v>
      </c>
      <c r="V13" s="159">
        <f t="shared" si="58"/>
        <v>101.40102143153931</v>
      </c>
      <c r="W13" s="159">
        <v>618843.41929999972</v>
      </c>
      <c r="X13" s="159">
        <f>W13/U13*100</f>
        <v>72.064770308533255</v>
      </c>
      <c r="Y13" s="159">
        <f>W13/S13*100</f>
        <v>8.650733684367653</v>
      </c>
      <c r="Z13" s="159">
        <v>7644660.0590000004</v>
      </c>
      <c r="AA13" s="159">
        <v>1387334.4181666668</v>
      </c>
      <c r="AB13" s="159">
        <v>1362580.6445999998</v>
      </c>
      <c r="AC13" s="159">
        <f t="shared" si="39"/>
        <v>98.215731315930398</v>
      </c>
      <c r="AD13" s="159">
        <f t="shared" si="40"/>
        <v>17.823953375086234</v>
      </c>
      <c r="AE13" s="159">
        <f>Z13/S13*100-100</f>
        <v>6.8637335640345754</v>
      </c>
      <c r="AF13" s="158">
        <f>AB13-W13</f>
        <v>743737.22530000005</v>
      </c>
      <c r="AG13" s="167">
        <f t="shared" si="3"/>
        <v>4161037.1</v>
      </c>
      <c r="AH13" s="159">
        <f t="shared" si="4"/>
        <v>4654813.0203999989</v>
      </c>
      <c r="AI13" s="159">
        <f t="shared" si="5"/>
        <v>881066.12829999998</v>
      </c>
      <c r="AJ13" s="159">
        <f t="shared" si="61"/>
        <v>111.86665507981168</v>
      </c>
      <c r="AK13" s="159">
        <f t="shared" si="6"/>
        <v>678078.4254999999</v>
      </c>
      <c r="AL13" s="159">
        <f t="shared" si="62"/>
        <v>76.96112740235958</v>
      </c>
      <c r="AM13" s="159">
        <f t="shared" si="63"/>
        <v>16.295899536680409</v>
      </c>
      <c r="AN13" s="159">
        <f t="shared" si="7"/>
        <v>6751528.3590000011</v>
      </c>
      <c r="AO13" s="159">
        <f t="shared" si="8"/>
        <v>1357007.1639999999</v>
      </c>
      <c r="AP13" s="159">
        <f t="shared" si="9"/>
        <v>1253862.6383</v>
      </c>
      <c r="AQ13" s="159">
        <f t="shared" si="64"/>
        <v>92.39911708380636</v>
      </c>
      <c r="AR13" s="159">
        <f t="shared" si="65"/>
        <v>18.571537756018774</v>
      </c>
      <c r="AS13" s="159">
        <f t="shared" si="66"/>
        <v>62.255903918761021</v>
      </c>
      <c r="AT13" s="164">
        <f t="shared" si="85"/>
        <v>575784.2128000001</v>
      </c>
      <c r="AU13" s="167">
        <v>1592459.3</v>
      </c>
      <c r="AV13" s="159">
        <v>1664496.0990000004</v>
      </c>
      <c r="AW13" s="159">
        <v>395598.25833333336</v>
      </c>
      <c r="AX13" s="159">
        <f t="shared" si="41"/>
        <v>104.52361947335172</v>
      </c>
      <c r="AY13" s="159">
        <v>294320.92099999997</v>
      </c>
      <c r="AZ13" s="159">
        <f t="shared" si="42"/>
        <v>74.398942563595284</v>
      </c>
      <c r="BA13" s="159">
        <f t="shared" si="43"/>
        <v>18.48216284083367</v>
      </c>
      <c r="BB13" s="159">
        <v>3861010.0590000004</v>
      </c>
      <c r="BC13" s="159">
        <v>731330.77650000015</v>
      </c>
      <c r="BD13" s="159">
        <v>680933.75949999993</v>
      </c>
      <c r="BE13" s="159">
        <f t="shared" si="44"/>
        <v>93.10886145921684</v>
      </c>
      <c r="BF13" s="159">
        <f t="shared" si="45"/>
        <v>17.636156060063758</v>
      </c>
      <c r="BG13" s="159">
        <f t="shared" si="10"/>
        <v>142.45580775596588</v>
      </c>
      <c r="BH13" s="164">
        <f t="shared" si="46"/>
        <v>386612.83849999995</v>
      </c>
      <c r="BI13" s="167">
        <v>1859001.7</v>
      </c>
      <c r="BJ13" s="159">
        <v>2205931.6740999995</v>
      </c>
      <c r="BK13" s="159">
        <v>342374.89583333331</v>
      </c>
      <c r="BL13" s="159">
        <f t="shared" si="47"/>
        <v>118.66216551066088</v>
      </c>
      <c r="BM13" s="159">
        <v>264868.38699999999</v>
      </c>
      <c r="BN13" s="159">
        <f t="shared" si="12"/>
        <v>77.362093489744893</v>
      </c>
      <c r="BO13" s="159">
        <f t="shared" si="13"/>
        <v>14.247882990101623</v>
      </c>
      <c r="BP13" s="159">
        <v>1970769.5</v>
      </c>
      <c r="BQ13" s="159">
        <v>410576.97916666663</v>
      </c>
      <c r="BR13" s="255">
        <v>357019.799</v>
      </c>
      <c r="BS13" s="159">
        <f t="shared" si="14"/>
        <v>86.955630031822608</v>
      </c>
      <c r="BT13" s="159">
        <f t="shared" si="15"/>
        <v>18.115756256629705</v>
      </c>
      <c r="BU13" s="156">
        <f t="shared" si="16"/>
        <v>6.0122484019245377</v>
      </c>
      <c r="BV13" s="179">
        <f t="shared" si="17"/>
        <v>92151.412000000011</v>
      </c>
      <c r="BW13" s="181">
        <v>339666.1</v>
      </c>
      <c r="BX13" s="156">
        <v>361213.02100000001</v>
      </c>
      <c r="BY13" s="156">
        <v>60778.525000000001</v>
      </c>
      <c r="BZ13" s="156">
        <f t="shared" si="18"/>
        <v>106.34355945441716</v>
      </c>
      <c r="CA13" s="159">
        <v>75913.997000000003</v>
      </c>
      <c r="CB13" s="159">
        <f t="shared" si="68"/>
        <v>124.90266422227259</v>
      </c>
      <c r="CC13" s="159">
        <f t="shared" si="69"/>
        <v>22.3495947932396</v>
      </c>
      <c r="CD13" s="159">
        <v>498987.4</v>
      </c>
      <c r="CE13" s="159">
        <v>103955.70833333333</v>
      </c>
      <c r="CF13" s="159">
        <v>167626.73400000003</v>
      </c>
      <c r="CG13" s="159">
        <f t="shared" si="70"/>
        <v>161.24822454434724</v>
      </c>
      <c r="CH13" s="159">
        <f t="shared" si="71"/>
        <v>33.593380113405672</v>
      </c>
      <c r="CI13" s="159">
        <f t="shared" si="72"/>
        <v>46.905269616249598</v>
      </c>
      <c r="CJ13" s="164">
        <f t="shared" si="73"/>
        <v>91712.737000000023</v>
      </c>
      <c r="CK13" s="167">
        <v>96500</v>
      </c>
      <c r="CL13" s="159">
        <v>114299.02</v>
      </c>
      <c r="CM13" s="159">
        <v>12709.043999999998</v>
      </c>
      <c r="CN13" s="159">
        <f t="shared" si="74"/>
        <v>118.44458031088084</v>
      </c>
      <c r="CO13" s="159">
        <v>12942</v>
      </c>
      <c r="CP13" s="159">
        <f t="shared" si="75"/>
        <v>101.83299389002039</v>
      </c>
      <c r="CQ13" s="159">
        <f t="shared" si="76"/>
        <v>13.411398963730569</v>
      </c>
      <c r="CR13" s="159">
        <v>110500</v>
      </c>
      <c r="CS13" s="159">
        <v>23020.833333333336</v>
      </c>
      <c r="CT13" s="159">
        <v>20610.699999999997</v>
      </c>
      <c r="CU13" s="159">
        <f t="shared" si="23"/>
        <v>89.530642533936629</v>
      </c>
      <c r="CV13" s="159">
        <f t="shared" si="24"/>
        <v>18.652217194570134</v>
      </c>
      <c r="CW13" s="159">
        <f t="shared" si="25"/>
        <v>14.507772020725398</v>
      </c>
      <c r="CX13" s="164">
        <f t="shared" si="26"/>
        <v>7668.6999999999971</v>
      </c>
      <c r="CY13" s="167">
        <v>273410</v>
      </c>
      <c r="CZ13" s="159">
        <v>308873.20630000002</v>
      </c>
      <c r="DA13" s="159">
        <v>69605.405133333334</v>
      </c>
      <c r="DB13" s="159">
        <f t="shared" si="27"/>
        <v>112.97070564353902</v>
      </c>
      <c r="DC13" s="157">
        <v>30033.120500000001</v>
      </c>
      <c r="DD13" s="157">
        <f t="shared" si="48"/>
        <v>43.14768435363569</v>
      </c>
      <c r="DE13" s="159">
        <f t="shared" si="49"/>
        <v>10.984645952964414</v>
      </c>
      <c r="DF13" s="157">
        <v>310261.39999999997</v>
      </c>
      <c r="DG13" s="157">
        <v>88122.866666666669</v>
      </c>
      <c r="DH13" s="159">
        <v>27671.645800000002</v>
      </c>
      <c r="DI13" s="159">
        <f>DH13/[1]Sheet2!EG12*100</f>
        <v>67.865468083851425</v>
      </c>
      <c r="DJ13" s="159">
        <f>DH13/[1]Sheet2!EF12*100</f>
        <v>16.966367020962856</v>
      </c>
      <c r="DK13" s="159">
        <f>[1]Sheet2!EF12/CY13*100-100</f>
        <v>-40.347075820196778</v>
      </c>
      <c r="DL13" s="164">
        <f t="shared" si="28"/>
        <v>-2361.4746999999988</v>
      </c>
      <c r="DM13" s="167">
        <v>1541218.0999999999</v>
      </c>
      <c r="DN13" s="159">
        <v>1522845.7437</v>
      </c>
      <c r="DO13" s="159">
        <v>270050.56</v>
      </c>
      <c r="DP13" s="159">
        <f t="shared" si="29"/>
        <v>98.807932744885377</v>
      </c>
      <c r="DQ13" s="159">
        <v>145444.79399999994</v>
      </c>
      <c r="DR13" s="159">
        <f t="shared" si="50"/>
        <v>53.858356746232985</v>
      </c>
      <c r="DS13" s="159">
        <f t="shared" si="51"/>
        <v>9.4370027188235035</v>
      </c>
      <c r="DT13" s="159">
        <v>1643440</v>
      </c>
      <c r="DU13" s="159">
        <v>273906.66666666663</v>
      </c>
      <c r="DV13" s="159">
        <v>334728.51469999994</v>
      </c>
      <c r="DW13" s="159">
        <f t="shared" si="30"/>
        <v>122.20531861217934</v>
      </c>
      <c r="DX13" s="159">
        <f t="shared" si="31"/>
        <v>20.367553102029884</v>
      </c>
      <c r="DY13" s="158">
        <v>643817.60000000009</v>
      </c>
      <c r="DZ13" s="158">
        <v>107302.93333333332</v>
      </c>
      <c r="EA13" s="158">
        <v>95648.421700000006</v>
      </c>
      <c r="EB13" s="159">
        <f t="shared" si="52"/>
        <v>89.138683099064096</v>
      </c>
      <c r="EC13" s="159">
        <f t="shared" si="53"/>
        <v>14.856447183177346</v>
      </c>
      <c r="ED13" s="159">
        <f t="shared" si="32"/>
        <v>6.6325395477771849</v>
      </c>
      <c r="EE13" s="164">
        <f>DV13-DQ13</f>
        <v>189283.72070000001</v>
      </c>
    </row>
    <row r="14" spans="1:135" s="150" customFormat="1" ht="39" customHeight="1" x14ac:dyDescent="0.25">
      <c r="B14" s="162">
        <v>8</v>
      </c>
      <c r="C14" s="191" t="s">
        <v>51</v>
      </c>
      <c r="D14" s="159">
        <v>16231553.627</v>
      </c>
      <c r="E14" s="159">
        <v>14863740.703200001</v>
      </c>
      <c r="F14" s="159">
        <v>3843993.5267936504</v>
      </c>
      <c r="G14" s="159">
        <f t="shared" si="34"/>
        <v>91.573123835017597</v>
      </c>
      <c r="H14" s="159">
        <v>2128770.9972999999</v>
      </c>
      <c r="I14" s="159">
        <f t="shared" ref="I14" si="90">H14/F14*100</f>
        <v>55.379151459592833</v>
      </c>
      <c r="J14" s="159">
        <f t="shared" si="36"/>
        <v>13.115016875272772</v>
      </c>
      <c r="K14" s="159">
        <v>15952775.188040432</v>
      </c>
      <c r="L14" s="159">
        <v>5191014.6059009768</v>
      </c>
      <c r="M14" s="159">
        <v>2557725.6431999998</v>
      </c>
      <c r="N14" s="159">
        <f t="shared" si="55"/>
        <v>49.272171962152839</v>
      </c>
      <c r="O14" s="159">
        <f t="shared" si="56"/>
        <v>16.033107801315285</v>
      </c>
      <c r="P14" s="159">
        <f t="shared" si="82"/>
        <v>-1.7175092746256979</v>
      </c>
      <c r="Q14" s="159">
        <f t="shared" si="78"/>
        <v>428954.64589999989</v>
      </c>
      <c r="R14" s="163">
        <v>9352061.2650404312</v>
      </c>
      <c r="S14" s="160">
        <v>4888302.2560000001</v>
      </c>
      <c r="T14" s="159">
        <v>4786539.3097999999</v>
      </c>
      <c r="U14" s="159">
        <v>862903.67679365061</v>
      </c>
      <c r="V14" s="159">
        <f t="shared" si="58"/>
        <v>97.91823539399401</v>
      </c>
      <c r="W14" s="159">
        <v>483325.60129999998</v>
      </c>
      <c r="X14" s="159">
        <f t="shared" si="37"/>
        <v>56.011535736633491</v>
      </c>
      <c r="Y14" s="159">
        <f t="shared" si="38"/>
        <v>9.8873918998514547</v>
      </c>
      <c r="Z14" s="159">
        <v>4171294.66</v>
      </c>
      <c r="AA14" s="159">
        <v>1042384.4266408694</v>
      </c>
      <c r="AB14" s="159">
        <v>539411.56920000003</v>
      </c>
      <c r="AC14" s="159">
        <f t="shared" si="39"/>
        <v>51.747853806515323</v>
      </c>
      <c r="AD14" s="159">
        <f t="shared" si="40"/>
        <v>12.931514389827353</v>
      </c>
      <c r="AE14" s="159">
        <f t="shared" si="59"/>
        <v>-14.667824501235174</v>
      </c>
      <c r="AF14" s="158">
        <f t="shared" si="60"/>
        <v>56085.967900000047</v>
      </c>
      <c r="AG14" s="167">
        <f t="shared" si="3"/>
        <v>2877633.2979999995</v>
      </c>
      <c r="AH14" s="159">
        <f t="shared" si="4"/>
        <v>2805905.3824000005</v>
      </c>
      <c r="AI14" s="159">
        <f t="shared" si="5"/>
        <v>649020.89663492062</v>
      </c>
      <c r="AJ14" s="159">
        <f t="shared" si="61"/>
        <v>97.507399026489892</v>
      </c>
      <c r="AK14" s="159">
        <f t="shared" si="6"/>
        <v>380978.47940000001</v>
      </c>
      <c r="AL14" s="159">
        <f t="shared" si="62"/>
        <v>58.700495064999949</v>
      </c>
      <c r="AM14" s="159">
        <f t="shared" si="63"/>
        <v>13.239299102661414</v>
      </c>
      <c r="AN14" s="159">
        <f t="shared" si="7"/>
        <v>3215381.66</v>
      </c>
      <c r="AO14" s="159">
        <f t="shared" si="8"/>
        <v>802714.71517841879</v>
      </c>
      <c r="AP14" s="159">
        <f t="shared" si="9"/>
        <v>399757.73080000002</v>
      </c>
      <c r="AQ14" s="159">
        <f t="shared" si="64"/>
        <v>49.800722877136515</v>
      </c>
      <c r="AR14" s="159">
        <f>AP14/AN14*100</f>
        <v>12.432668126868647</v>
      </c>
      <c r="AS14" s="159">
        <f t="shared" si="66"/>
        <v>11.737018828449791</v>
      </c>
      <c r="AT14" s="164">
        <f t="shared" si="67"/>
        <v>18779.251400000008</v>
      </c>
      <c r="AU14" s="167">
        <v>702521.16499999992</v>
      </c>
      <c r="AV14" s="159">
        <v>638325.66610000003</v>
      </c>
      <c r="AW14" s="159">
        <v>151335.23621428572</v>
      </c>
      <c r="AX14" s="159">
        <f t="shared" si="41"/>
        <v>90.862125997300041</v>
      </c>
      <c r="AY14" s="159">
        <v>49398.599999999991</v>
      </c>
      <c r="AZ14" s="159">
        <f t="shared" si="42"/>
        <v>32.641836254217225</v>
      </c>
      <c r="BA14" s="159">
        <f t="shared" si="43"/>
        <v>7.0316173321269257</v>
      </c>
      <c r="BB14" s="159">
        <v>846821.73900000006</v>
      </c>
      <c r="BC14" s="159">
        <v>189278.52813438734</v>
      </c>
      <c r="BD14" s="159">
        <v>70445.396799999988</v>
      </c>
      <c r="BE14" s="159">
        <f t="shared" si="44"/>
        <v>37.21784900503026</v>
      </c>
      <c r="BF14" s="159">
        <f t="shared" si="45"/>
        <v>8.3187988162878259</v>
      </c>
      <c r="BG14" s="159">
        <f t="shared" si="10"/>
        <v>20.54038813193624</v>
      </c>
      <c r="BH14" s="164">
        <f t="shared" si="46"/>
        <v>21046.796799999996</v>
      </c>
      <c r="BI14" s="167">
        <v>1529642.9469999999</v>
      </c>
      <c r="BJ14" s="159">
        <v>1515301.3561000002</v>
      </c>
      <c r="BK14" s="159">
        <v>346954.07724603172</v>
      </c>
      <c r="BL14" s="159">
        <f t="shared" si="47"/>
        <v>99.062422317042873</v>
      </c>
      <c r="BM14" s="159">
        <v>247733.1084</v>
      </c>
      <c r="BN14" s="159">
        <f t="shared" si="12"/>
        <v>71.402276164729358</v>
      </c>
      <c r="BO14" s="159">
        <f t="shared" si="13"/>
        <v>16.195485939111776</v>
      </c>
      <c r="BP14" s="159">
        <v>1727467.5650000002</v>
      </c>
      <c r="BQ14" s="159">
        <v>461322.77490173897</v>
      </c>
      <c r="BR14" s="159">
        <v>225425.34000000003</v>
      </c>
      <c r="BS14" s="159">
        <f t="shared" si="14"/>
        <v>48.86499263948442</v>
      </c>
      <c r="BT14" s="159">
        <f t="shared" si="15"/>
        <v>13.049468746465292</v>
      </c>
      <c r="BU14" s="156">
        <f t="shared" si="16"/>
        <v>12.93273168015989</v>
      </c>
      <c r="BV14" s="179">
        <f t="shared" si="17"/>
        <v>-22307.768399999972</v>
      </c>
      <c r="BW14" s="181">
        <v>171843</v>
      </c>
      <c r="BX14" s="156">
        <v>179190.93649999998</v>
      </c>
      <c r="BY14" s="156">
        <v>39094.624714285717</v>
      </c>
      <c r="BZ14" s="156">
        <f t="shared" si="18"/>
        <v>104.2759591603964</v>
      </c>
      <c r="CA14" s="159">
        <v>36429.272499999992</v>
      </c>
      <c r="CB14" s="159">
        <f t="shared" si="68"/>
        <v>93.182305153803497</v>
      </c>
      <c r="CC14" s="159">
        <f t="shared" si="69"/>
        <v>21.199159989059776</v>
      </c>
      <c r="CD14" s="159">
        <v>178059.86299999998</v>
      </c>
      <c r="CE14" s="159">
        <v>43663.246664031605</v>
      </c>
      <c r="CF14" s="159">
        <v>56533.330999999998</v>
      </c>
      <c r="CG14" s="159">
        <f t="shared" si="70"/>
        <v>129.47578414174674</v>
      </c>
      <c r="CH14" s="159">
        <f t="shared" si="71"/>
        <v>31.749620631798418</v>
      </c>
      <c r="CI14" s="159">
        <f t="shared" si="72"/>
        <v>3.6177574879395564</v>
      </c>
      <c r="CJ14" s="164">
        <f t="shared" si="73"/>
        <v>20104.058500000006</v>
      </c>
      <c r="CK14" s="167">
        <v>66450</v>
      </c>
      <c r="CL14" s="159">
        <v>81177.716</v>
      </c>
      <c r="CM14" s="159">
        <v>14751.507936507936</v>
      </c>
      <c r="CN14" s="159">
        <f t="shared" si="74"/>
        <v>122.1636057185854</v>
      </c>
      <c r="CO14" s="159">
        <v>12788.59</v>
      </c>
      <c r="CP14" s="159">
        <f t="shared" si="75"/>
        <v>86.693442155496612</v>
      </c>
      <c r="CQ14" s="159">
        <f t="shared" si="76"/>
        <v>19.245432656132429</v>
      </c>
      <c r="CR14" s="159">
        <v>69350</v>
      </c>
      <c r="CS14" s="159">
        <v>16743.260869565216</v>
      </c>
      <c r="CT14" s="159">
        <v>11137.199999999999</v>
      </c>
      <c r="CU14" s="159">
        <f t="shared" si="23"/>
        <v>66.517508666692635</v>
      </c>
      <c r="CV14" s="159">
        <f t="shared" si="24"/>
        <v>16.059408795962508</v>
      </c>
      <c r="CW14" s="159">
        <f t="shared" si="25"/>
        <v>4.3641835966892444</v>
      </c>
      <c r="CX14" s="164">
        <f t="shared" si="26"/>
        <v>-1651.3900000000012</v>
      </c>
      <c r="CY14" s="167">
        <v>407176.18599999999</v>
      </c>
      <c r="CZ14" s="159">
        <v>391909.70770000003</v>
      </c>
      <c r="DA14" s="159">
        <v>96885.45052380953</v>
      </c>
      <c r="DB14" s="159">
        <f t="shared" si="27"/>
        <v>96.250645586625751</v>
      </c>
      <c r="DC14" s="157">
        <v>34628.908499999998</v>
      </c>
      <c r="DD14" s="157">
        <f t="shared" si="48"/>
        <v>35.742114334793712</v>
      </c>
      <c r="DE14" s="159">
        <f t="shared" si="49"/>
        <v>8.5046497537554906</v>
      </c>
      <c r="DF14" s="157">
        <v>393682.49300000002</v>
      </c>
      <c r="DG14" s="157">
        <v>91706.904608695651</v>
      </c>
      <c r="DH14" s="159">
        <v>36216.463000000003</v>
      </c>
      <c r="DI14" s="159">
        <f>DH14/[1]Sheet2!EG13*100</f>
        <v>40.083075715323275</v>
      </c>
      <c r="DJ14" s="159">
        <f>DH14/[1]Sheet2!EF13*100</f>
        <v>9.2223087587767889</v>
      </c>
      <c r="DK14" s="159">
        <f>[1]Sheet2!EF13/CY14*100-100</f>
        <v>-3.554047731072373</v>
      </c>
      <c r="DL14" s="164">
        <f t="shared" si="28"/>
        <v>1587.5545000000056</v>
      </c>
      <c r="DM14" s="167">
        <v>763897.20000000007</v>
      </c>
      <c r="DN14" s="159">
        <v>726635.26239999989</v>
      </c>
      <c r="DO14" s="159">
        <v>183717.74841269842</v>
      </c>
      <c r="DP14" s="159">
        <f t="shared" si="29"/>
        <v>95.122126694534273</v>
      </c>
      <c r="DQ14" s="159">
        <v>83460.566899999991</v>
      </c>
      <c r="DR14" s="159">
        <f t="shared" si="50"/>
        <v>45.428690271402907</v>
      </c>
      <c r="DS14" s="159">
        <f t="shared" si="51"/>
        <v>10.925628068802972</v>
      </c>
      <c r="DT14" s="159">
        <v>796066.1</v>
      </c>
      <c r="DU14" s="159">
        <v>202583.71225296444</v>
      </c>
      <c r="DV14" s="159">
        <v>105263.92520000001</v>
      </c>
      <c r="DW14" s="159">
        <f t="shared" si="30"/>
        <v>51.960705048468014</v>
      </c>
      <c r="DX14" s="159">
        <f t="shared" si="31"/>
        <v>13.223013164359093</v>
      </c>
      <c r="DY14" s="158">
        <v>351577.69999999995</v>
      </c>
      <c r="DZ14" s="158">
        <v>95978.48853754939</v>
      </c>
      <c r="EA14" s="158">
        <v>39751.485700000005</v>
      </c>
      <c r="EB14" s="159">
        <f t="shared" si="52"/>
        <v>41.417078249203875</v>
      </c>
      <c r="EC14" s="159">
        <f t="shared" si="53"/>
        <v>11.306600418627237</v>
      </c>
      <c r="ED14" s="159">
        <f t="shared" si="32"/>
        <v>4.2111556371721122</v>
      </c>
      <c r="EE14" s="164">
        <f t="shared" si="33"/>
        <v>21803.358300000022</v>
      </c>
    </row>
    <row r="15" spans="1:135" s="150" customFormat="1" ht="39" customHeight="1" x14ac:dyDescent="0.25">
      <c r="B15" s="162">
        <v>9</v>
      </c>
      <c r="C15" s="191" t="s">
        <v>52</v>
      </c>
      <c r="D15" s="159">
        <v>19936447.321200002</v>
      </c>
      <c r="E15" s="159">
        <v>15144565.612300001</v>
      </c>
      <c r="F15" s="159">
        <v>3793532.4252249999</v>
      </c>
      <c r="G15" s="159">
        <f t="shared" si="34"/>
        <v>75.964214527809006</v>
      </c>
      <c r="H15" s="159">
        <v>1488109.4085000001</v>
      </c>
      <c r="I15" s="159">
        <f t="shared" ref="I15" si="91">H15/F15*100</f>
        <v>39.227538918735831</v>
      </c>
      <c r="J15" s="159">
        <f t="shared" si="36"/>
        <v>7.4642657466738109</v>
      </c>
      <c r="K15" s="159">
        <v>18760451.166900001</v>
      </c>
      <c r="L15" s="159">
        <v>4690112.7917250004</v>
      </c>
      <c r="M15" s="159">
        <v>1603382.3724000002</v>
      </c>
      <c r="N15" s="159">
        <f t="shared" si="55"/>
        <v>34.18643524370944</v>
      </c>
      <c r="O15" s="159">
        <f t="shared" si="56"/>
        <v>8.5466088109273599</v>
      </c>
      <c r="P15" s="159">
        <f>K15/D15*100-100</f>
        <v>-5.8987247594985064</v>
      </c>
      <c r="Q15" s="159">
        <f t="shared" si="78"/>
        <v>115272.96390000009</v>
      </c>
      <c r="R15" s="163">
        <v>6682240.3970998963</v>
      </c>
      <c r="S15" s="160">
        <v>4278075.1881999997</v>
      </c>
      <c r="T15" s="159">
        <v>4451261.3028999995</v>
      </c>
      <c r="U15" s="159">
        <v>654801.7122500001</v>
      </c>
      <c r="V15" s="159">
        <f t="shared" si="58"/>
        <v>104.04822512651694</v>
      </c>
      <c r="W15" s="159">
        <v>443169.04749999999</v>
      </c>
      <c r="X15" s="159">
        <f t="shared" si="37"/>
        <v>67.67988525521757</v>
      </c>
      <c r="Y15" s="159">
        <f t="shared" si="38"/>
        <v>10.359075705877515</v>
      </c>
      <c r="Z15" s="159">
        <v>3445800.6219999995</v>
      </c>
      <c r="AA15" s="159">
        <v>770186.69849999994</v>
      </c>
      <c r="AB15" s="159">
        <v>478368.98239999986</v>
      </c>
      <c r="AC15" s="159">
        <f t="shared" si="39"/>
        <v>62.110782143039032</v>
      </c>
      <c r="AD15" s="159">
        <f t="shared" si="40"/>
        <v>13.882665739445674</v>
      </c>
      <c r="AE15" s="159">
        <f t="shared" si="59"/>
        <v>-19.454416521140658</v>
      </c>
      <c r="AF15" s="158">
        <f>AB15-W15</f>
        <v>35199.934899999877</v>
      </c>
      <c r="AG15" s="167">
        <f t="shared" si="3"/>
        <v>2363914.1159999995</v>
      </c>
      <c r="AH15" s="159">
        <f t="shared" si="4"/>
        <v>2427764.1385999997</v>
      </c>
      <c r="AI15" s="159">
        <f t="shared" si="5"/>
        <v>480690.79324999999</v>
      </c>
      <c r="AJ15" s="159">
        <f t="shared" si="61"/>
        <v>102.70102971033658</v>
      </c>
      <c r="AK15" s="159">
        <f t="shared" si="6"/>
        <v>302065.69670000009</v>
      </c>
      <c r="AL15" s="159">
        <f t="shared" si="62"/>
        <v>62.839917248612728</v>
      </c>
      <c r="AM15" s="159">
        <f t="shared" si="63"/>
        <v>12.77820097843183</v>
      </c>
      <c r="AN15" s="159">
        <f t="shared" si="7"/>
        <v>2410922.5719999997</v>
      </c>
      <c r="AO15" s="159">
        <f t="shared" si="8"/>
        <v>602730.64299999992</v>
      </c>
      <c r="AP15" s="159">
        <f t="shared" si="9"/>
        <v>317710.35179999995</v>
      </c>
      <c r="AQ15" s="159">
        <f t="shared" si="64"/>
        <v>52.711829984061389</v>
      </c>
      <c r="AR15" s="159">
        <f t="shared" si="65"/>
        <v>13.177957496015347</v>
      </c>
      <c r="AS15" s="159">
        <f t="shared" si="66"/>
        <v>1.9885856123886327</v>
      </c>
      <c r="AT15" s="164">
        <f t="shared" si="67"/>
        <v>15644.655099999858</v>
      </c>
      <c r="AU15" s="167">
        <v>326473.95799999952</v>
      </c>
      <c r="AV15" s="159">
        <v>287053.92459999991</v>
      </c>
      <c r="AW15" s="159">
        <v>44935.171999999999</v>
      </c>
      <c r="AX15" s="159">
        <f t="shared" si="41"/>
        <v>87.925519805166303</v>
      </c>
      <c r="AY15" s="159">
        <v>21953.408000000047</v>
      </c>
      <c r="AZ15" s="159">
        <f>AY15/AW15*100</f>
        <v>48.855733766858727</v>
      </c>
      <c r="BA15" s="159">
        <f t="shared" si="43"/>
        <v>6.7243979074129028</v>
      </c>
      <c r="BB15" s="159">
        <v>328616.20899999957</v>
      </c>
      <c r="BC15" s="159">
        <v>82154.052249999892</v>
      </c>
      <c r="BD15" s="159">
        <v>26777.695999999924</v>
      </c>
      <c r="BE15" s="159">
        <f t="shared" si="44"/>
        <v>32.594492014238966</v>
      </c>
      <c r="BF15" s="159">
        <f t="shared" si="45"/>
        <v>8.1486230035597416</v>
      </c>
      <c r="BG15" s="159">
        <f t="shared" si="10"/>
        <v>0.65617821804949017</v>
      </c>
      <c r="BH15" s="164">
        <f>BD15-AY15</f>
        <v>4824.2879999998768</v>
      </c>
      <c r="BI15" s="167">
        <v>755757.69499999983</v>
      </c>
      <c r="BJ15" s="159">
        <v>876559.91319999995</v>
      </c>
      <c r="BK15" s="159">
        <v>154467.76449999999</v>
      </c>
      <c r="BL15" s="159">
        <f t="shared" si="47"/>
        <v>115.98425249246058</v>
      </c>
      <c r="BM15" s="159">
        <v>117204.95050000001</v>
      </c>
      <c r="BN15" s="159">
        <f t="shared" si="12"/>
        <v>75.876640591895153</v>
      </c>
      <c r="BO15" s="159">
        <f t="shared" si="13"/>
        <v>15.508270875098404</v>
      </c>
      <c r="BP15" s="159">
        <v>781541.64299999992</v>
      </c>
      <c r="BQ15" s="159">
        <v>195385.41074999998</v>
      </c>
      <c r="BR15" s="159">
        <v>133204.13510000001</v>
      </c>
      <c r="BS15" s="159">
        <f t="shared" si="14"/>
        <v>68.175067211357813</v>
      </c>
      <c r="BT15" s="159">
        <f t="shared" si="15"/>
        <v>17.043766802839453</v>
      </c>
      <c r="BU15" s="156">
        <f t="shared" si="16"/>
        <v>3.4116686036521457</v>
      </c>
      <c r="BV15" s="179">
        <f t="shared" si="17"/>
        <v>15999.184600000008</v>
      </c>
      <c r="BW15" s="181">
        <v>102930.28</v>
      </c>
      <c r="BX15" s="156">
        <v>95551.257999999987</v>
      </c>
      <c r="BY15" s="156">
        <v>20888.099999999999</v>
      </c>
      <c r="BZ15" s="156">
        <f t="shared" si="18"/>
        <v>92.831048356227129</v>
      </c>
      <c r="CA15" s="159">
        <v>29126.921999999999</v>
      </c>
      <c r="CB15" s="159">
        <f t="shared" si="68"/>
        <v>139.44265873870768</v>
      </c>
      <c r="CC15" s="159">
        <f t="shared" si="69"/>
        <v>28.297719582614562</v>
      </c>
      <c r="CD15" s="159">
        <v>112189.94</v>
      </c>
      <c r="CE15" s="159">
        <v>28047.485000000001</v>
      </c>
      <c r="CF15" s="159">
        <v>29287.794999999998</v>
      </c>
      <c r="CG15" s="159">
        <f t="shared" si="70"/>
        <v>104.42217902959925</v>
      </c>
      <c r="CH15" s="159">
        <f t="shared" si="71"/>
        <v>26.105544757399812</v>
      </c>
      <c r="CI15" s="159">
        <f t="shared" si="72"/>
        <v>8.996050530514438</v>
      </c>
      <c r="CJ15" s="164">
        <f t="shared" si="73"/>
        <v>160.87299999999959</v>
      </c>
      <c r="CK15" s="167">
        <v>37911.675999999999</v>
      </c>
      <c r="CL15" s="159">
        <v>45877.600000000006</v>
      </c>
      <c r="CM15" s="159">
        <v>10762.5</v>
      </c>
      <c r="CN15" s="159">
        <f t="shared" si="74"/>
        <v>121.01179594381426</v>
      </c>
      <c r="CO15" s="159">
        <v>6128.5</v>
      </c>
      <c r="CP15" s="159">
        <f t="shared" si="75"/>
        <v>56.943089430894311</v>
      </c>
      <c r="CQ15" s="159">
        <f t="shared" si="76"/>
        <v>16.165204619284044</v>
      </c>
      <c r="CR15" s="159">
        <v>38600</v>
      </c>
      <c r="CS15" s="159">
        <v>9650</v>
      </c>
      <c r="CT15" s="159">
        <v>7245.4</v>
      </c>
      <c r="CU15" s="159">
        <f t="shared" si="23"/>
        <v>75.081865284974086</v>
      </c>
      <c r="CV15" s="159">
        <f t="shared" si="24"/>
        <v>18.770466321243521</v>
      </c>
      <c r="CW15" s="159">
        <f t="shared" si="25"/>
        <v>1.8155989727280968</v>
      </c>
      <c r="CX15" s="164">
        <f t="shared" si="26"/>
        <v>1116.8999999999996</v>
      </c>
      <c r="CY15" s="167">
        <v>1140840.507</v>
      </c>
      <c r="CZ15" s="159">
        <v>1122721.4427999998</v>
      </c>
      <c r="DA15" s="159">
        <v>249637.25675</v>
      </c>
      <c r="DB15" s="159">
        <f t="shared" si="27"/>
        <v>98.411779377675956</v>
      </c>
      <c r="DC15" s="157">
        <v>127651.91620000001</v>
      </c>
      <c r="DD15" s="157">
        <f t="shared" si="48"/>
        <v>51.134961929115178</v>
      </c>
      <c r="DE15" s="159">
        <f t="shared" si="49"/>
        <v>11.189286794845549</v>
      </c>
      <c r="DF15" s="157">
        <v>1149974.78</v>
      </c>
      <c r="DG15" s="157">
        <v>287493.69500000001</v>
      </c>
      <c r="DH15" s="159">
        <v>121195.3257</v>
      </c>
      <c r="DI15" s="159">
        <f>DH15/[1]Sheet2!EG14*100</f>
        <v>66.605847363258448</v>
      </c>
      <c r="DJ15" s="159">
        <f>DH15/[1]Sheet2!EF14*100</f>
        <v>11.983473091314748</v>
      </c>
      <c r="DK15" s="159">
        <f>[1]Sheet2!EF14/CY15*100-100</f>
        <v>-11.35010364774854</v>
      </c>
      <c r="DL15" s="164">
        <f t="shared" si="28"/>
        <v>-6456.5905000000057</v>
      </c>
      <c r="DM15" s="167">
        <v>543316.68299999996</v>
      </c>
      <c r="DN15" s="159">
        <v>564603.0551</v>
      </c>
      <c r="DO15" s="159">
        <v>104624.77499999999</v>
      </c>
      <c r="DP15" s="159">
        <f t="shared" si="29"/>
        <v>103.91785725821346</v>
      </c>
      <c r="DQ15" s="159">
        <v>74331.149199999985</v>
      </c>
      <c r="DR15" s="159">
        <f t="shared" si="50"/>
        <v>71.045456680790949</v>
      </c>
      <c r="DS15" s="159">
        <f t="shared" si="51"/>
        <v>13.680998858634347</v>
      </c>
      <c r="DT15" s="159">
        <v>616368.05000000005</v>
      </c>
      <c r="DU15" s="159">
        <v>154092.01250000001</v>
      </c>
      <c r="DV15" s="159">
        <v>89437.501599999989</v>
      </c>
      <c r="DW15" s="159">
        <f t="shared" si="30"/>
        <v>58.041620814057438</v>
      </c>
      <c r="DX15" s="159">
        <f t="shared" si="31"/>
        <v>14.51040520351436</v>
      </c>
      <c r="DY15" s="158">
        <v>356501.9</v>
      </c>
      <c r="DZ15" s="158">
        <v>89125.475000000006</v>
      </c>
      <c r="EA15" s="158">
        <v>64955.970600000001</v>
      </c>
      <c r="EB15" s="159">
        <f t="shared" si="52"/>
        <v>72.881486017325571</v>
      </c>
      <c r="EC15" s="159">
        <f t="shared" si="53"/>
        <v>18.220371504331393</v>
      </c>
      <c r="ED15" s="159">
        <f t="shared" si="32"/>
        <v>13.445448904060271</v>
      </c>
      <c r="EE15" s="164">
        <f t="shared" si="33"/>
        <v>15106.352400000003</v>
      </c>
    </row>
    <row r="16" spans="1:135" s="150" customFormat="1" ht="39" customHeight="1" x14ac:dyDescent="0.25">
      <c r="B16" s="162">
        <v>10</v>
      </c>
      <c r="C16" s="191" t="s">
        <v>53</v>
      </c>
      <c r="D16" s="159">
        <v>3373141.2409999999</v>
      </c>
      <c r="E16" s="159">
        <v>3300563.4027</v>
      </c>
      <c r="F16" s="159">
        <v>646588.24274999998</v>
      </c>
      <c r="G16" s="159">
        <f>E16/D16*100</f>
        <v>97.848360530598967</v>
      </c>
      <c r="H16" s="159">
        <v>411015.76169999997</v>
      </c>
      <c r="I16" s="159">
        <f>H16/F16*100</f>
        <v>63.566847419296039</v>
      </c>
      <c r="J16" s="159">
        <f t="shared" si="36"/>
        <v>12.184955575063629</v>
      </c>
      <c r="K16" s="159">
        <v>3712366.4558999999</v>
      </c>
      <c r="L16" s="159">
        <v>838566.95402499987</v>
      </c>
      <c r="M16" s="159">
        <v>562721.82530000003</v>
      </c>
      <c r="N16" s="159">
        <f t="shared" si="55"/>
        <v>67.105175394644021</v>
      </c>
      <c r="O16" s="159">
        <f t="shared" si="56"/>
        <v>15.158035500662278</v>
      </c>
      <c r="P16" s="159">
        <f t="shared" si="82"/>
        <v>10.056656115574739</v>
      </c>
      <c r="Q16" s="159">
        <f t="shared" si="78"/>
        <v>151706.06360000005</v>
      </c>
      <c r="R16" s="163">
        <v>2076844.8899294431</v>
      </c>
      <c r="S16" s="160">
        <v>1264112.3556000001</v>
      </c>
      <c r="T16" s="159">
        <v>1343412.4567</v>
      </c>
      <c r="U16" s="159">
        <v>266630.01775</v>
      </c>
      <c r="V16" s="159">
        <f t="shared" si="58"/>
        <v>106.27318455900708</v>
      </c>
      <c r="W16" s="159">
        <v>157710.36170000001</v>
      </c>
      <c r="X16" s="159">
        <f>W16/U16*100</f>
        <v>59.149514758639739</v>
      </c>
      <c r="Y16" s="159">
        <f>W16/S16*100</f>
        <v>12.475976601395066</v>
      </c>
      <c r="Z16" s="159">
        <v>1276005.4161</v>
      </c>
      <c r="AA16" s="159">
        <v>277087.029025</v>
      </c>
      <c r="AB16" s="159">
        <v>173743.32929999998</v>
      </c>
      <c r="AC16" s="159">
        <f t="shared" si="39"/>
        <v>62.703523117397211</v>
      </c>
      <c r="AD16" s="159">
        <f t="shared" si="40"/>
        <v>13.61619058256284</v>
      </c>
      <c r="AE16" s="159">
        <f>Z16/S16*100-100</f>
        <v>0.94082305637736852</v>
      </c>
      <c r="AF16" s="158">
        <f t="shared" si="60"/>
        <v>16032.967599999974</v>
      </c>
      <c r="AG16" s="167">
        <f t="shared" si="3"/>
        <v>915702.96029999992</v>
      </c>
      <c r="AH16" s="159">
        <f t="shared" si="4"/>
        <v>1001839.3518000001</v>
      </c>
      <c r="AI16" s="159">
        <f t="shared" si="5"/>
        <v>199769.28</v>
      </c>
      <c r="AJ16" s="159">
        <f>AH16/AG16*100</f>
        <v>109.40658654983275</v>
      </c>
      <c r="AK16" s="159">
        <f t="shared" si="6"/>
        <v>133907.21369999999</v>
      </c>
      <c r="AL16" s="159">
        <f>AK16/AI16*100</f>
        <v>67.030933735156879</v>
      </c>
      <c r="AM16" s="159">
        <f>AK16/AG16*100</f>
        <v>14.623433526536783</v>
      </c>
      <c r="AN16" s="159">
        <f t="shared" si="7"/>
        <v>975671.24009999994</v>
      </c>
      <c r="AO16" s="159">
        <f t="shared" si="8"/>
        <v>212851.235025</v>
      </c>
      <c r="AP16" s="159">
        <f t="shared" si="9"/>
        <v>137033.16930000001</v>
      </c>
      <c r="AQ16" s="159">
        <f>AP16/AO16*100</f>
        <v>64.37978585555544</v>
      </c>
      <c r="AR16" s="159">
        <f>AP16/AN16*100</f>
        <v>14.04501472093766</v>
      </c>
      <c r="AS16" s="159">
        <f>AN16/AG16*100-100</f>
        <v>6.5488791016197467</v>
      </c>
      <c r="AT16" s="164">
        <f>AP16-AK16</f>
        <v>3125.9556000000157</v>
      </c>
      <c r="AU16" s="167">
        <v>141788.78700000001</v>
      </c>
      <c r="AV16" s="159">
        <v>155924.228</v>
      </c>
      <c r="AW16" s="159">
        <v>27430.446750000003</v>
      </c>
      <c r="AX16" s="159">
        <f t="shared" si="41"/>
        <v>109.96936450270923</v>
      </c>
      <c r="AY16" s="159">
        <v>10973.758000000002</v>
      </c>
      <c r="AZ16" s="159">
        <f>AY16/AV16*100</f>
        <v>7.0378786804062301</v>
      </c>
      <c r="BA16" s="159">
        <f>AY16/AU16*100</f>
        <v>7.7395104593143884</v>
      </c>
      <c r="BB16" s="159">
        <v>169535.9</v>
      </c>
      <c r="BC16" s="159">
        <v>31705.974999999999</v>
      </c>
      <c r="BD16" s="159">
        <v>13014.629000000001</v>
      </c>
      <c r="BE16" s="159">
        <f>BD16/BC16*100</f>
        <v>41.04787504563415</v>
      </c>
      <c r="BF16" s="159">
        <f>BD16/BB16*100</f>
        <v>7.6766212937790765</v>
      </c>
      <c r="BG16" s="159">
        <f>BB16/AU16*100-100</f>
        <v>19.569328144403954</v>
      </c>
      <c r="BH16" s="164">
        <f>BD16-AY16</f>
        <v>2040.8709999999992</v>
      </c>
      <c r="BI16" s="167">
        <v>319132.17330000002</v>
      </c>
      <c r="BJ16" s="159">
        <v>359856.81460000004</v>
      </c>
      <c r="BK16" s="159">
        <v>64389.793250000002</v>
      </c>
      <c r="BL16" s="159">
        <f t="shared" si="47"/>
        <v>112.76105786479786</v>
      </c>
      <c r="BM16" s="159">
        <v>47535.215000000004</v>
      </c>
      <c r="BN16" s="159">
        <f t="shared" si="12"/>
        <v>73.824146034200851</v>
      </c>
      <c r="BO16" s="159">
        <f t="shared" si="13"/>
        <v>14.895149714445918</v>
      </c>
      <c r="BP16" s="159">
        <v>349222.74</v>
      </c>
      <c r="BQ16" s="159">
        <v>69657.16</v>
      </c>
      <c r="BR16" s="159">
        <v>53898.551999999996</v>
      </c>
      <c r="BS16" s="159">
        <f>BR16/BQ16*100</f>
        <v>77.376901383863469</v>
      </c>
      <c r="BT16" s="159">
        <f>BR16/BP16*100</f>
        <v>15.433860922115208</v>
      </c>
      <c r="BU16" s="156">
        <f t="shared" si="16"/>
        <v>9.4288728049093891</v>
      </c>
      <c r="BV16" s="179">
        <f t="shared" si="17"/>
        <v>6363.3369999999923</v>
      </c>
      <c r="BW16" s="181">
        <v>29313.16</v>
      </c>
      <c r="BX16" s="156">
        <v>32847.082900000001</v>
      </c>
      <c r="BY16" s="156">
        <v>6753.6900000000005</v>
      </c>
      <c r="BZ16" s="156">
        <f>BX16/BW16*100</f>
        <v>112.05575550367139</v>
      </c>
      <c r="CA16" s="159">
        <v>5193.4194000000007</v>
      </c>
      <c r="CB16" s="159">
        <f t="shared" si="68"/>
        <v>76.897509361549027</v>
      </c>
      <c r="CC16" s="159">
        <f t="shared" si="69"/>
        <v>17.717023343781431</v>
      </c>
      <c r="CD16" s="159">
        <v>31101.851999999999</v>
      </c>
      <c r="CE16" s="159">
        <v>7315.4129999999996</v>
      </c>
      <c r="CF16" s="159">
        <v>6574.9759999999997</v>
      </c>
      <c r="CG16" s="159">
        <f>CF16/CE16*100</f>
        <v>89.87839784301994</v>
      </c>
      <c r="CH16" s="159">
        <f>CF16/CD16*100</f>
        <v>21.140143037141325</v>
      </c>
      <c r="CI16" s="159">
        <f>CD16/BW16*100-100</f>
        <v>6.1020101551658001</v>
      </c>
      <c r="CJ16" s="164">
        <f>CF16-CA16</f>
        <v>1381.556599999999</v>
      </c>
      <c r="CK16" s="167">
        <v>8735</v>
      </c>
      <c r="CL16" s="159">
        <v>12050.5</v>
      </c>
      <c r="CM16" s="159">
        <v>1750</v>
      </c>
      <c r="CN16" s="159">
        <f>CL16/CK16*100</f>
        <v>137.95649685174584</v>
      </c>
      <c r="CO16" s="159">
        <v>1770.2</v>
      </c>
      <c r="CP16" s="159">
        <f>CO16/CM16*100</f>
        <v>101.15428571428571</v>
      </c>
      <c r="CQ16" s="159">
        <f>CO16/CK16*100</f>
        <v>20.265598168288495</v>
      </c>
      <c r="CR16" s="159">
        <v>11015</v>
      </c>
      <c r="CS16" s="159">
        <v>2075</v>
      </c>
      <c r="CT16" s="159">
        <v>2361.5</v>
      </c>
      <c r="CU16" s="159">
        <f>CT16/CS16*100</f>
        <v>113.80722891566266</v>
      </c>
      <c r="CV16" s="159">
        <f>CT16/CR16*100</f>
        <v>21.43894689060372</v>
      </c>
      <c r="CW16" s="159">
        <f>CR16/CK16*100-100</f>
        <v>26.101888952489986</v>
      </c>
      <c r="CX16" s="164">
        <f>CT16-CO16</f>
        <v>591.29999999999995</v>
      </c>
      <c r="CY16" s="167">
        <v>416733.83999999997</v>
      </c>
      <c r="CZ16" s="159">
        <v>441160.72630000004</v>
      </c>
      <c r="DA16" s="159">
        <v>99445.349999999991</v>
      </c>
      <c r="DB16" s="159">
        <f>CZ16/CY16*100</f>
        <v>105.86150774316769</v>
      </c>
      <c r="DC16" s="157">
        <v>68434.621299999999</v>
      </c>
      <c r="DD16" s="157">
        <f>DC16/DA16*100</f>
        <v>68.816310968788386</v>
      </c>
      <c r="DE16" s="159">
        <f>DC16/CY16*100</f>
        <v>16.421661677391018</v>
      </c>
      <c r="DF16" s="157">
        <v>414795.74809999997</v>
      </c>
      <c r="DG16" s="157">
        <v>102097.68702499999</v>
      </c>
      <c r="DH16" s="159">
        <v>61183.512300000009</v>
      </c>
      <c r="DI16" s="159">
        <f>DH16/[1]Sheet2!EG15*100</f>
        <v>58.715816866225964</v>
      </c>
      <c r="DJ16" s="159">
        <f>DH16/[1]Sheet2!EF15*100</f>
        <v>14.678954216556491</v>
      </c>
      <c r="DK16" s="159">
        <f>[1]Sheet2!EF15/CY16*100-100</f>
        <v>1.8542290686070828E-2</v>
      </c>
      <c r="DL16" s="164">
        <f>DH16-DC16</f>
        <v>-7251.1089999999895</v>
      </c>
      <c r="DM16" s="167">
        <v>214284.03200000001</v>
      </c>
      <c r="DN16" s="159">
        <v>200917.12280000001</v>
      </c>
      <c r="DO16" s="159">
        <v>54600.23775</v>
      </c>
      <c r="DP16" s="159">
        <f>DN16/DM16*100</f>
        <v>93.762060068012914</v>
      </c>
      <c r="DQ16" s="159">
        <v>21985.306</v>
      </c>
      <c r="DR16" s="159">
        <f>DQ16/DO16*100</f>
        <v>40.265952871240017</v>
      </c>
      <c r="DS16" s="159">
        <f>DQ16/DM16*100</f>
        <v>10.259890013643199</v>
      </c>
      <c r="DT16" s="159">
        <v>244673.076</v>
      </c>
      <c r="DU16" s="159">
        <v>52460.519</v>
      </c>
      <c r="DV16" s="159">
        <v>32296.864000000001</v>
      </c>
      <c r="DW16" s="159">
        <f>DV16/DU16*100</f>
        <v>61.564133591587236</v>
      </c>
      <c r="DX16" s="159">
        <f>DV16/DT16*100</f>
        <v>13.200007343676834</v>
      </c>
      <c r="DY16" s="158">
        <v>74288.98</v>
      </c>
      <c r="DZ16" s="158">
        <v>18192.494999999999</v>
      </c>
      <c r="EA16" s="158">
        <v>7753.6350000000002</v>
      </c>
      <c r="EB16" s="159">
        <f>EA16/DZ16*100</f>
        <v>42.619964991058126</v>
      </c>
      <c r="EC16" s="159">
        <f>EA16/DY16*100</f>
        <v>10.437126744774259</v>
      </c>
      <c r="ED16" s="159">
        <f>DT16/DM16*100-100</f>
        <v>14.181665202192946</v>
      </c>
      <c r="EE16" s="164">
        <f>DV16-DQ16</f>
        <v>10311.558000000001</v>
      </c>
    </row>
    <row r="17" spans="2:135" s="150" customFormat="1" ht="39" customHeight="1" x14ac:dyDescent="0.25">
      <c r="B17" s="265">
        <v>11</v>
      </c>
      <c r="C17" s="191" t="s">
        <v>54</v>
      </c>
      <c r="D17" s="159">
        <v>9424294.3000000007</v>
      </c>
      <c r="E17" s="159">
        <v>8785729.3000000007</v>
      </c>
      <c r="F17" s="159">
        <v>1610405.9750000001</v>
      </c>
      <c r="G17" s="159">
        <f>E17/D17*100</f>
        <v>93.224267200569074</v>
      </c>
      <c r="H17" s="159">
        <v>1083354.878</v>
      </c>
      <c r="I17" s="159">
        <f>H17/F17*100</f>
        <v>67.272159618011855</v>
      </c>
      <c r="J17" s="159">
        <f t="shared" si="36"/>
        <v>11.495342181748294</v>
      </c>
      <c r="K17" s="159">
        <v>7994585.5</v>
      </c>
      <c r="L17" s="159">
        <v>1796203.4</v>
      </c>
      <c r="M17" s="159">
        <v>1405049.2</v>
      </c>
      <c r="N17" s="159">
        <f>M17/L17*100</f>
        <v>78.223279167604304</v>
      </c>
      <c r="O17" s="159">
        <f>M17/K17*100</f>
        <v>17.575009986446453</v>
      </c>
      <c r="P17" s="159">
        <f>K17/D17*100-100</f>
        <v>-15.170460031155869</v>
      </c>
      <c r="Q17" s="159">
        <f>M17-H17</f>
        <v>321694.32199999993</v>
      </c>
      <c r="R17" s="164">
        <v>5267512.0335623734</v>
      </c>
      <c r="S17" s="160">
        <v>2082523.9</v>
      </c>
      <c r="T17" s="159">
        <v>2098279.8000000003</v>
      </c>
      <c r="U17" s="159">
        <v>431773.9</v>
      </c>
      <c r="V17" s="159">
        <f>T17/S17*100</f>
        <v>100.75657715140748</v>
      </c>
      <c r="W17" s="159">
        <v>315846.67800000001</v>
      </c>
      <c r="X17" s="159">
        <f>W17/U17*100</f>
        <v>73.150942657719696</v>
      </c>
      <c r="Y17" s="159">
        <f>W17/S17*100</f>
        <v>15.166533166798231</v>
      </c>
      <c r="Z17" s="159">
        <v>2127002.4</v>
      </c>
      <c r="AA17" s="159">
        <v>473323.39999999997</v>
      </c>
      <c r="AB17" s="159">
        <v>291226.59999999998</v>
      </c>
      <c r="AC17" s="159">
        <f t="shared" si="39"/>
        <v>61.528037701072883</v>
      </c>
      <c r="AD17" s="159">
        <f t="shared" si="40"/>
        <v>13.691879238124038</v>
      </c>
      <c r="AE17" s="159">
        <f>Z17/S17*100-100</f>
        <v>2.1357978172543426</v>
      </c>
      <c r="AF17" s="158">
        <f>AB17-W17</f>
        <v>-24620.078000000038</v>
      </c>
      <c r="AG17" s="167">
        <f t="shared" si="3"/>
        <v>1290356.8000000003</v>
      </c>
      <c r="AH17" s="159">
        <f t="shared" si="4"/>
        <v>1314144.0999999999</v>
      </c>
      <c r="AI17" s="159">
        <f t="shared" si="5"/>
        <v>310545.40000000002</v>
      </c>
      <c r="AJ17" s="159">
        <f>AH17/AG17*100</f>
        <v>101.8434668612588</v>
      </c>
      <c r="AK17" s="159">
        <f t="shared" si="6"/>
        <v>252903.37800000003</v>
      </c>
      <c r="AL17" s="159">
        <f>AK17/AI17*100</f>
        <v>81.438455697621023</v>
      </c>
      <c r="AM17" s="159">
        <f>AK17/AG17*100</f>
        <v>19.599492016471721</v>
      </c>
      <c r="AN17" s="159">
        <f t="shared" si="7"/>
        <v>1524880.4</v>
      </c>
      <c r="AO17" s="159">
        <f t="shared" si="8"/>
        <v>326042.80000000005</v>
      </c>
      <c r="AP17" s="159">
        <f t="shared" si="9"/>
        <v>236837.2</v>
      </c>
      <c r="AQ17" s="159">
        <f>AP17/AO17*100</f>
        <v>72.639911079158921</v>
      </c>
      <c r="AR17" s="159">
        <f>AP17/AN17*100</f>
        <v>15.531526275765628</v>
      </c>
      <c r="AS17" s="159">
        <f>AN17/AG17*100-100</f>
        <v>18.175096996427627</v>
      </c>
      <c r="AT17" s="164">
        <f>AP17-AK17</f>
        <v>-16066.178000000014</v>
      </c>
      <c r="AU17" s="167">
        <v>335954.3</v>
      </c>
      <c r="AV17" s="159">
        <v>303082.8</v>
      </c>
      <c r="AW17" s="159">
        <v>77635.199999999997</v>
      </c>
      <c r="AX17" s="159">
        <f t="shared" si="41"/>
        <v>90.215484665622682</v>
      </c>
      <c r="AY17" s="159">
        <v>28782.377999999997</v>
      </c>
      <c r="AZ17" s="159">
        <f>AY17/AW17*100</f>
        <v>37.073876282923209</v>
      </c>
      <c r="BA17" s="159">
        <f>AY17/AU17*100</f>
        <v>8.5673491900535268</v>
      </c>
      <c r="BB17" s="159">
        <v>496902.9</v>
      </c>
      <c r="BC17" s="159">
        <v>93412.5</v>
      </c>
      <c r="BD17" s="159">
        <v>59657.200000000004</v>
      </c>
      <c r="BE17" s="159">
        <f>BD17/BC17*100</f>
        <v>63.864257995450288</v>
      </c>
      <c r="BF17" s="159">
        <f>BD17/BB17*100</f>
        <v>12.005806365790983</v>
      </c>
      <c r="BG17" s="159">
        <f>BB17/AU17*100-100</f>
        <v>47.907885090323305</v>
      </c>
      <c r="BH17" s="164">
        <f>BD17-AY17</f>
        <v>30874.822000000007</v>
      </c>
      <c r="BI17" s="167">
        <v>724894.8</v>
      </c>
      <c r="BJ17" s="159">
        <v>769860.9</v>
      </c>
      <c r="BK17" s="159">
        <v>174762.8</v>
      </c>
      <c r="BL17" s="159">
        <f t="shared" si="47"/>
        <v>106.20312078387097</v>
      </c>
      <c r="BM17" s="159">
        <v>193268.2</v>
      </c>
      <c r="BN17" s="159">
        <f t="shared" si="12"/>
        <v>110.58886673823034</v>
      </c>
      <c r="BO17" s="159">
        <f t="shared" si="13"/>
        <v>26.661551441671261</v>
      </c>
      <c r="BP17" s="159">
        <v>782795.5</v>
      </c>
      <c r="BQ17" s="159">
        <v>181688.5</v>
      </c>
      <c r="BR17" s="159">
        <v>131993.60000000001</v>
      </c>
      <c r="BS17" s="159">
        <f>BR17/BQ17*100</f>
        <v>72.64829639740546</v>
      </c>
      <c r="BT17" s="159">
        <f>BR17/BP17*100</f>
        <v>16.861824065161336</v>
      </c>
      <c r="BU17" s="159">
        <f t="shared" si="16"/>
        <v>7.9874624566212731</v>
      </c>
      <c r="BV17" s="164">
        <f t="shared" si="17"/>
        <v>-61274.600000000006</v>
      </c>
      <c r="BW17" s="167">
        <v>69779</v>
      </c>
      <c r="BX17" s="159">
        <v>79174.100000000006</v>
      </c>
      <c r="BY17" s="159">
        <v>17980</v>
      </c>
      <c r="BZ17" s="159">
        <f>BX17/BW17*100</f>
        <v>113.46407945083766</v>
      </c>
      <c r="CA17" s="159">
        <v>15833.699999999999</v>
      </c>
      <c r="CB17" s="159">
        <f>CA17/BY17*100</f>
        <v>88.062847608453836</v>
      </c>
      <c r="CC17" s="159">
        <f>CA17/BW17*100</f>
        <v>22.691210822740366</v>
      </c>
      <c r="CD17" s="159">
        <v>91613</v>
      </c>
      <c r="CE17" s="159">
        <v>17069.400000000001</v>
      </c>
      <c r="CF17" s="159">
        <v>21347.4</v>
      </c>
      <c r="CG17" s="159">
        <f>CF17/CE17*100</f>
        <v>125.062392351225</v>
      </c>
      <c r="CH17" s="159">
        <f>CF17/CD17*100</f>
        <v>23.301714822132233</v>
      </c>
      <c r="CI17" s="159">
        <f>CD17/BW17*100-100</f>
        <v>31.290216254173885</v>
      </c>
      <c r="CJ17" s="164">
        <f>CF17-CA17</f>
        <v>5513.7000000000025</v>
      </c>
      <c r="CK17" s="167">
        <v>29751.1</v>
      </c>
      <c r="CL17" s="159">
        <v>37857.9</v>
      </c>
      <c r="CM17" s="159">
        <v>7350</v>
      </c>
      <c r="CN17" s="159">
        <f>CL17/CK17*100</f>
        <v>127.24874038270855</v>
      </c>
      <c r="CO17" s="159">
        <v>5171.0999999999995</v>
      </c>
      <c r="CP17" s="159">
        <f>CO17/CM17*100</f>
        <v>70.35510204081632</v>
      </c>
      <c r="CQ17" s="159">
        <f>CO17/CK17*100</f>
        <v>17.381206073052759</v>
      </c>
      <c r="CR17" s="159">
        <v>35170.199999999997</v>
      </c>
      <c r="CS17" s="159">
        <v>8412</v>
      </c>
      <c r="CT17" s="159">
        <v>7436.6</v>
      </c>
      <c r="CU17" s="159">
        <f>CT17/CS17*100</f>
        <v>88.404660009510224</v>
      </c>
      <c r="CV17" s="159">
        <f>CT17/CR17*100</f>
        <v>21.144605376142305</v>
      </c>
      <c r="CW17" s="159">
        <f>CR17/CK17*100-100</f>
        <v>18.214788696888505</v>
      </c>
      <c r="CX17" s="164">
        <f>CT17-CO17</f>
        <v>2265.5000000000009</v>
      </c>
      <c r="CY17" s="167">
        <v>129977.59999999999</v>
      </c>
      <c r="CZ17" s="159">
        <v>124168.40000000001</v>
      </c>
      <c r="DA17" s="159">
        <v>32817.4</v>
      </c>
      <c r="DB17" s="159">
        <f>CZ17/CY17*100</f>
        <v>95.530614505884103</v>
      </c>
      <c r="DC17" s="159">
        <v>9848</v>
      </c>
      <c r="DD17" s="159">
        <f>DC17/DA17*100</f>
        <v>30.008471115932402</v>
      </c>
      <c r="DE17" s="159">
        <f>DC17/CY17*100</f>
        <v>7.5766901373775175</v>
      </c>
      <c r="DF17" s="157">
        <v>118398.8</v>
      </c>
      <c r="DG17" s="157">
        <v>25460.400000000001</v>
      </c>
      <c r="DH17" s="159">
        <v>16402.400000000001</v>
      </c>
      <c r="DI17" s="159">
        <f>DH17/[1]Sheet2!EG16*100</f>
        <v>73.405893093695184</v>
      </c>
      <c r="DJ17" s="159">
        <f>DH17/[1]Sheet2!EF16*100</f>
        <v>17.429429110325959</v>
      </c>
      <c r="DK17" s="159">
        <f>[1]Sheet2!EF16/CY17*100-100</f>
        <v>-27.597139814860412</v>
      </c>
      <c r="DL17" s="164">
        <f>DH17-DC17</f>
        <v>6554.4000000000015</v>
      </c>
      <c r="DM17" s="167">
        <v>420069</v>
      </c>
      <c r="DN17" s="159">
        <v>372685.7</v>
      </c>
      <c r="DO17" s="159">
        <v>92103.5</v>
      </c>
      <c r="DP17" s="159">
        <f>DN17/DM17*100</f>
        <v>88.72011502872148</v>
      </c>
      <c r="DQ17" s="159">
        <v>47406.7</v>
      </c>
      <c r="DR17" s="159">
        <f>DQ17/DO17*100</f>
        <v>51.471116732806024</v>
      </c>
      <c r="DS17" s="159">
        <f>DQ17/DM17*100</f>
        <v>11.285455484694181</v>
      </c>
      <c r="DT17" s="159">
        <v>455612</v>
      </c>
      <c r="DU17" s="159">
        <v>91485.6</v>
      </c>
      <c r="DV17" s="159">
        <v>59130.9</v>
      </c>
      <c r="DW17" s="159">
        <f>DV17/DU17*100</f>
        <v>64.634106351163453</v>
      </c>
      <c r="DX17" s="159">
        <f>DV17/DT17*100</f>
        <v>12.978345609861023</v>
      </c>
      <c r="DY17" s="159">
        <v>133142</v>
      </c>
      <c r="DZ17" s="159">
        <v>27350</v>
      </c>
      <c r="EA17" s="159">
        <v>13885.1</v>
      </c>
      <c r="EB17" s="159">
        <f>EA17/DZ17*100</f>
        <v>50.768190127970747</v>
      </c>
      <c r="EC17" s="159">
        <f>EA17/DY17*100</f>
        <v>10.428790314100734</v>
      </c>
      <c r="ED17" s="159">
        <f>DT17/DM17*100-100</f>
        <v>8.4612289885709373</v>
      </c>
      <c r="EE17" s="164">
        <f>DV17-DQ17</f>
        <v>11724.200000000004</v>
      </c>
    </row>
    <row r="18" spans="2:135" s="150" customFormat="1" ht="49.5" customHeight="1" thickBot="1" x14ac:dyDescent="0.3">
      <c r="B18" s="197"/>
      <c r="C18" s="192" t="s">
        <v>55</v>
      </c>
      <c r="D18" s="145">
        <f>SUM(D7:D17)</f>
        <v>258783834.01950005</v>
      </c>
      <c r="E18" s="145">
        <f>SUM(E7:E17)</f>
        <v>243703537.41230002</v>
      </c>
      <c r="F18" s="145">
        <f>SUM(F7:F17)</f>
        <v>62759211.740647808</v>
      </c>
      <c r="G18" s="145">
        <f>E18/D18*100</f>
        <v>94.172628029746363</v>
      </c>
      <c r="H18" s="145">
        <f>SUM(H7:H17)</f>
        <v>26773688.022</v>
      </c>
      <c r="I18" s="145">
        <f>H18/F18*100</f>
        <v>42.660969249649213</v>
      </c>
      <c r="J18" s="145">
        <f t="shared" si="36"/>
        <v>10.345966208995316</v>
      </c>
      <c r="K18" s="145">
        <f>SUM(K7:K17)</f>
        <v>275277937.63484049</v>
      </c>
      <c r="L18" s="145">
        <f t="shared" ref="L18:M18" si="92">SUM(L7:L17)</f>
        <v>61256279.974334314</v>
      </c>
      <c r="M18" s="145">
        <f t="shared" si="92"/>
        <v>35050741.264600001</v>
      </c>
      <c r="N18" s="145">
        <f>M18/L18*100</f>
        <v>57.21983326327662</v>
      </c>
      <c r="O18" s="145">
        <f>M18/K18*100</f>
        <v>12.732855224705741</v>
      </c>
      <c r="P18" s="145">
        <f t="shared" si="82"/>
        <v>6.3736993764832874</v>
      </c>
      <c r="Q18" s="145">
        <f>SUM(Q7:Q17)</f>
        <v>8277053.2425999967</v>
      </c>
      <c r="R18" s="171">
        <f t="shared" ref="R18:W18" si="93">SUM(R7:R17)</f>
        <v>85314575.693270862</v>
      </c>
      <c r="S18" s="190">
        <f>SUM(S7:S17)</f>
        <v>84465506.203600004</v>
      </c>
      <c r="T18" s="165">
        <f t="shared" si="93"/>
        <v>91381890.376699999</v>
      </c>
      <c r="U18" s="165">
        <f t="shared" si="93"/>
        <v>14556938.399876984</v>
      </c>
      <c r="V18" s="165">
        <f>T18/S18*100</f>
        <v>108.18841262423548</v>
      </c>
      <c r="W18" s="165">
        <f t="shared" si="93"/>
        <v>11152446.344999999</v>
      </c>
      <c r="X18" s="165">
        <f>W18/U18*100</f>
        <v>76.612581839971554</v>
      </c>
      <c r="Y18" s="165">
        <f>W18/S18*100</f>
        <v>13.203551184690197</v>
      </c>
      <c r="Z18" s="165">
        <f t="shared" ref="Z18" si="94">SUM(Z7:Z17)</f>
        <v>99923470.692100003</v>
      </c>
      <c r="AA18" s="165">
        <f t="shared" ref="AA18" si="95">SUM(AA7:AA17)</f>
        <v>23204394.994682536</v>
      </c>
      <c r="AB18" s="165">
        <f t="shared" ref="AB18" si="96">SUM(AB7:AB17)</f>
        <v>13871751.0306</v>
      </c>
      <c r="AC18" s="165">
        <f>AB18/AA18*100</f>
        <v>59.780705481779719</v>
      </c>
      <c r="AD18" s="165">
        <f>AB18/Z18*100</f>
        <v>13.882375116196508</v>
      </c>
      <c r="AE18" s="165">
        <f>Z18/S18*100-100</f>
        <v>18.300919728391051</v>
      </c>
      <c r="AF18" s="169">
        <f>SUM(AF7:AF17)</f>
        <v>2719304.6855999986</v>
      </c>
      <c r="AG18" s="170">
        <f>SUM(AG7:AG17)</f>
        <v>55225825.517399997</v>
      </c>
      <c r="AH18" s="145">
        <f t="shared" ref="AH18" si="97">SUM(AH7:AH17)</f>
        <v>56155562.521500006</v>
      </c>
      <c r="AI18" s="145">
        <f>SUM(AI7:AI17)</f>
        <v>12057627.842884922</v>
      </c>
      <c r="AJ18" s="145">
        <f>AH18/AG18*100</f>
        <v>101.68351852668474</v>
      </c>
      <c r="AK18" s="145">
        <f>SUM(AK7:AK17)</f>
        <v>8574404.3769000005</v>
      </c>
      <c r="AL18" s="145">
        <f>AK18/AI18*100</f>
        <v>71.111867845213567</v>
      </c>
      <c r="AM18" s="145">
        <f>AK18/AG18*100</f>
        <v>15.526077331697765</v>
      </c>
      <c r="AN18" s="145">
        <f>SUM(AN7:AN17)</f>
        <v>70269751.386100009</v>
      </c>
      <c r="AO18" s="145">
        <f>SUM(AO7:AO17)</f>
        <v>14856180.64105342</v>
      </c>
      <c r="AP18" s="145">
        <f>BD18+BR18+CF18+CT18+DH18</f>
        <v>9677492.9791000001</v>
      </c>
      <c r="AQ18" s="145">
        <f>AP18/AO18*100</f>
        <v>65.141190814261591</v>
      </c>
      <c r="AR18" s="145">
        <f>AP18/AN18*100</f>
        <v>13.771918625308095</v>
      </c>
      <c r="AS18" s="145">
        <f>AN18/AG18*100-100</f>
        <v>27.240744212977177</v>
      </c>
      <c r="AT18" s="171">
        <f>SUM(AT7:AT17)</f>
        <v>1103088.6021999982</v>
      </c>
      <c r="AU18" s="170">
        <f>SUM(AU7:AU17)</f>
        <v>17935670.570000004</v>
      </c>
      <c r="AV18" s="145">
        <f t="shared" ref="AV18:AY18" si="98">SUM(AV7:AV17)</f>
        <v>16516433.411700001</v>
      </c>
      <c r="AW18" s="145">
        <f t="shared" si="98"/>
        <v>4066255.3160476196</v>
      </c>
      <c r="AX18" s="145">
        <f t="shared" si="41"/>
        <v>92.08706943651228</v>
      </c>
      <c r="AY18" s="145">
        <f t="shared" si="98"/>
        <v>1966974.5137000007</v>
      </c>
      <c r="AZ18" s="145">
        <f>AY18/AW18*100</f>
        <v>48.37311877434913</v>
      </c>
      <c r="BA18" s="145">
        <f>AY18/AU18*100</f>
        <v>10.96683007208021</v>
      </c>
      <c r="BB18" s="145">
        <f>SUM(BB7:BB17)</f>
        <v>22947383.702999998</v>
      </c>
      <c r="BC18" s="145">
        <f t="shared" ref="BC18:BD18" si="99">SUM(BC7:BC17)</f>
        <v>4385299.2228843868</v>
      </c>
      <c r="BD18" s="145">
        <f t="shared" si="99"/>
        <v>2669010.6770000001</v>
      </c>
      <c r="BE18" s="145">
        <f>BD18/BC18*100</f>
        <v>60.86268100183333</v>
      </c>
      <c r="BF18" s="145">
        <f>BD18/BB18*100</f>
        <v>11.631002085222772</v>
      </c>
      <c r="BG18" s="145">
        <f>BB18/AU18*100-100</f>
        <v>27.942714009158976</v>
      </c>
      <c r="BH18" s="171">
        <f>BD18-AY18</f>
        <v>702036.16329999943</v>
      </c>
      <c r="BI18" s="170">
        <f>SUM(BI7:BI17)</f>
        <v>25554825.464600001</v>
      </c>
      <c r="BJ18" s="145">
        <f>SUM(BJ7:BJ17)</f>
        <v>26325932.886799991</v>
      </c>
      <c r="BK18" s="145">
        <f>SUM(BK7:BK17)</f>
        <v>5193714.1560293641</v>
      </c>
      <c r="BL18" s="145">
        <f t="shared" si="47"/>
        <v>103.01746307470647</v>
      </c>
      <c r="BM18" s="145">
        <f>SUM(BM7:BM17)</f>
        <v>4238761.1190999998</v>
      </c>
      <c r="BN18" s="145">
        <f t="shared" si="12"/>
        <v>81.613292371495589</v>
      </c>
      <c r="BO18" s="145">
        <f t="shared" si="13"/>
        <v>16.586930421308388</v>
      </c>
      <c r="BP18" s="145">
        <f>SUM(BP7:BP17)</f>
        <v>26969183.350000001</v>
      </c>
      <c r="BQ18" s="145">
        <f>SUM(BQ7:BQ17)</f>
        <v>5590787.539318406</v>
      </c>
      <c r="BR18" s="145">
        <f>SUM(BR7:BR17)</f>
        <v>4163847.0067999996</v>
      </c>
      <c r="BS18" s="145">
        <f>BR18/BQ18*100</f>
        <v>74.476931514869023</v>
      </c>
      <c r="BT18" s="145">
        <f>BR18/BP18*100</f>
        <v>15.439277314268395</v>
      </c>
      <c r="BU18" s="145">
        <f t="shared" si="16"/>
        <v>5.5346020161994431</v>
      </c>
      <c r="BV18" s="171">
        <f t="shared" si="17"/>
        <v>-74914.112300000153</v>
      </c>
      <c r="BW18" s="182">
        <f>SUM(BW7:BW17)</f>
        <v>4921469.24</v>
      </c>
      <c r="BX18" s="151">
        <f t="shared" ref="BX18:BY18" si="100">SUM(BX7:BX17)</f>
        <v>6231999.5650000004</v>
      </c>
      <c r="BY18" s="151">
        <f t="shared" si="100"/>
        <v>948760.66471428575</v>
      </c>
      <c r="BZ18" s="151">
        <f>BX18/BW18*100</f>
        <v>126.62884315822728</v>
      </c>
      <c r="CA18" s="151">
        <f>SUM(CA7:CA17)</f>
        <v>1546992.3706000003</v>
      </c>
      <c r="CB18" s="151">
        <f>CA18/BY18*100</f>
        <v>163.05401648010658</v>
      </c>
      <c r="CC18" s="151">
        <f>CA18/BW18*100</f>
        <v>31.43354748672574</v>
      </c>
      <c r="CD18" s="151">
        <f t="shared" ref="CD18:CF18" si="101">SUM(CD7:CD17)</f>
        <v>13201354.164999999</v>
      </c>
      <c r="CE18" s="151">
        <f t="shared" si="101"/>
        <v>3159009.8799973647</v>
      </c>
      <c r="CF18" s="151">
        <f t="shared" si="101"/>
        <v>1956676.3537999997</v>
      </c>
      <c r="CG18" s="151">
        <f>CF18/CE18*100</f>
        <v>61.939545241359994</v>
      </c>
      <c r="CH18" s="151">
        <f>CF18/CD18*100</f>
        <v>14.821785169491358</v>
      </c>
      <c r="CI18" s="151">
        <f>CD18/BW18*100-100</f>
        <v>168.24010313229138</v>
      </c>
      <c r="CJ18" s="171">
        <f>CF18-CA18</f>
        <v>409683.98319999943</v>
      </c>
      <c r="CK18" s="182">
        <f t="shared" ref="CK18" si="102">SUM(CK7:CK17)</f>
        <v>1056947.7760000001</v>
      </c>
      <c r="CL18" s="151">
        <f t="shared" ref="CL18" si="103">SUM(CL7:CL17)</f>
        <v>1440985.9080000001</v>
      </c>
      <c r="CM18" s="151">
        <f t="shared" ref="CM18:CO18" si="104">SUM(CM7:CM17)</f>
        <v>216618.76193650792</v>
      </c>
      <c r="CN18" s="151">
        <f>CL18/CK18*100</f>
        <v>136.33463646173564</v>
      </c>
      <c r="CO18" s="151">
        <f t="shared" si="104"/>
        <v>206032.69099999999</v>
      </c>
      <c r="CP18" s="151">
        <f>CO18/CM18*100</f>
        <v>95.113040605591323</v>
      </c>
      <c r="CQ18" s="151">
        <f>CO18/CK18*100</f>
        <v>19.493176075333356</v>
      </c>
      <c r="CR18" s="151">
        <f t="shared" ref="CR18" si="105">SUM(CR7:CR17)</f>
        <v>1172343.8</v>
      </c>
      <c r="CS18" s="151">
        <f t="shared" ref="CS18" si="106">SUM(CS7:CS17)</f>
        <v>270499.69520289858</v>
      </c>
      <c r="CT18" s="151">
        <f t="shared" ref="CT18" si="107">SUM(CT7:CT17)</f>
        <v>229815.40000000002</v>
      </c>
      <c r="CU18" s="151">
        <f>CT18/CS18*100</f>
        <v>84.959578171656815</v>
      </c>
      <c r="CV18" s="151">
        <f>CT18/CR18*100</f>
        <v>19.60307206810835</v>
      </c>
      <c r="CW18" s="151">
        <f>CR18/CK18*100-100</f>
        <v>10.917854847730908</v>
      </c>
      <c r="CX18" s="171">
        <f>CT18-CO18</f>
        <v>23782.709000000032</v>
      </c>
      <c r="CY18" s="182">
        <f t="shared" ref="CY18" si="108">SUM(CY7:CY17)</f>
        <v>5756912.4667999996</v>
      </c>
      <c r="CZ18" s="151">
        <f t="shared" ref="CZ18" si="109">SUM(CZ7:CZ17)</f>
        <v>5640210.7500000009</v>
      </c>
      <c r="DA18" s="151">
        <f t="shared" ref="DA18:DC18" si="110">SUM(DA7:DA17)</f>
        <v>1632278.9441571427</v>
      </c>
      <c r="DB18" s="151">
        <f>CZ18/CY18*100</f>
        <v>97.972841910086089</v>
      </c>
      <c r="DC18" s="151">
        <f t="shared" si="110"/>
        <v>615643.6825</v>
      </c>
      <c r="DD18" s="151">
        <f>DC18/DA18*100</f>
        <v>37.71681823770011</v>
      </c>
      <c r="DE18" s="151">
        <f>DC18/CY18*100</f>
        <v>10.693990677301505</v>
      </c>
      <c r="DF18" s="151">
        <f t="shared" ref="DF18:DH18" si="111">SUM(DF7:DF17)</f>
        <v>5979486.3680999996</v>
      </c>
      <c r="DG18" s="151">
        <f t="shared" si="111"/>
        <v>1450584.303650362</v>
      </c>
      <c r="DH18" s="151">
        <f t="shared" si="111"/>
        <v>658143.54150000005</v>
      </c>
      <c r="DI18" s="151">
        <f>DH18/DG18*100</f>
        <v>45.370926725444157</v>
      </c>
      <c r="DJ18" s="151">
        <f>DH18/DF18*100</f>
        <v>11.006690223614093</v>
      </c>
      <c r="DK18" s="151">
        <f>DF18/CY18*100-100</f>
        <v>3.8662026317679761</v>
      </c>
      <c r="DL18" s="171">
        <f>DH18-DC18</f>
        <v>42499.859000000055</v>
      </c>
      <c r="DM18" s="182">
        <f t="shared" ref="DM18" si="112">SUM(DM7:DM17)</f>
        <v>18112482.085000001</v>
      </c>
      <c r="DN18" s="151">
        <f t="shared" ref="DN18" si="113">SUM(DN7:DN17)</f>
        <v>23536747.201100003</v>
      </c>
      <c r="DO18" s="151">
        <f t="shared" ref="DO18:DQ18" si="114">SUM(DO7:DO17)</f>
        <v>2674526.092162698</v>
      </c>
      <c r="DP18" s="151">
        <f>DN18/DM18*100</f>
        <v>129.94766311234699</v>
      </c>
      <c r="DQ18" s="151">
        <f t="shared" si="114"/>
        <v>2257796.2187000001</v>
      </c>
      <c r="DR18" s="151">
        <f>DQ18/DO18*100</f>
        <v>84.418552704201957</v>
      </c>
      <c r="DS18" s="151">
        <f>DQ18/DM18*100</f>
        <v>12.465415883391334</v>
      </c>
      <c r="DT18" s="266">
        <f>SUM(DT7:DT17)</f>
        <v>25752243.626000002</v>
      </c>
      <c r="DU18" s="151">
        <f t="shared" ref="DU18:DV18" si="115">SUM(DU7:DU17)</f>
        <v>7643143.0854196316</v>
      </c>
      <c r="DV18" s="151">
        <f t="shared" si="115"/>
        <v>3621709.9570000004</v>
      </c>
      <c r="DW18" s="151">
        <f>DV18/DU18*100</f>
        <v>47.385086430069855</v>
      </c>
      <c r="DX18" s="151">
        <f>DV18/DT18*100</f>
        <v>14.063667653964901</v>
      </c>
      <c r="DY18" s="151">
        <f t="shared" ref="DY18" si="116">SUM(DY7:DY17)</f>
        <v>7366249.2800000021</v>
      </c>
      <c r="DZ18" s="151">
        <f t="shared" ref="DZ18" si="117">SUM(DZ7:DZ17)</f>
        <v>1690595.5818708828</v>
      </c>
      <c r="EA18" s="151">
        <f t="shared" ref="EA18" si="118">SUM(EA7:EA17)</f>
        <v>1139369.5565000002</v>
      </c>
      <c r="EB18" s="151">
        <f>EA18/DZ18*100</f>
        <v>67.394566075887113</v>
      </c>
      <c r="EC18" s="151">
        <f>EA18/DY18*100</f>
        <v>15.46743143207882</v>
      </c>
      <c r="ED18" s="151">
        <f>DT18/DM18*100-100</f>
        <v>42.179539530514887</v>
      </c>
      <c r="EE18" s="171">
        <f>DV18-DQ18</f>
        <v>1363913.7383000003</v>
      </c>
    </row>
    <row r="19" spans="2:135" s="144" customFormat="1" ht="8.25" customHeight="1" x14ac:dyDescent="0.25">
      <c r="B19" s="198"/>
      <c r="C19" s="193"/>
      <c r="D19" s="194"/>
      <c r="E19" s="194"/>
      <c r="F19" s="194"/>
      <c r="G19" s="194"/>
      <c r="H19" s="316"/>
      <c r="I19" s="316"/>
      <c r="J19" s="316"/>
      <c r="K19" s="195"/>
      <c r="L19" s="195"/>
      <c r="M19" s="195"/>
      <c r="N19" s="195"/>
      <c r="O19" s="195"/>
      <c r="P19" s="195"/>
      <c r="Q19" s="196"/>
      <c r="R19" s="199"/>
      <c r="S19" s="146"/>
      <c r="T19" s="152"/>
      <c r="U19" s="153"/>
      <c r="V19" s="153"/>
      <c r="W19" s="153"/>
      <c r="X19" s="153"/>
      <c r="Y19" s="149"/>
      <c r="Z19" s="149"/>
      <c r="AA19" s="147"/>
      <c r="AB19" s="147"/>
      <c r="AC19" s="146"/>
      <c r="AD19" s="146"/>
      <c r="AE19" s="146"/>
      <c r="AF19" s="146"/>
      <c r="AG19" s="172"/>
      <c r="AH19" s="173"/>
      <c r="AI19" s="173"/>
      <c r="AJ19" s="173"/>
      <c r="AK19" s="174"/>
      <c r="AL19" s="174"/>
      <c r="AM19" s="174"/>
      <c r="AN19" s="174"/>
      <c r="AO19" s="174"/>
      <c r="AP19" s="174"/>
      <c r="AQ19" s="175"/>
      <c r="AR19" s="159"/>
      <c r="AS19" s="173"/>
      <c r="AT19" s="176"/>
      <c r="AU19" s="172"/>
      <c r="AV19" s="174"/>
      <c r="AW19" s="173"/>
      <c r="AX19" s="173"/>
      <c r="AY19" s="174"/>
      <c r="AZ19" s="173"/>
      <c r="BA19" s="154"/>
      <c r="BB19" s="148"/>
      <c r="BC19" s="148"/>
      <c r="BD19" s="177"/>
      <c r="BE19" s="177"/>
      <c r="BF19" s="177"/>
      <c r="BG19" s="177"/>
      <c r="BH19" s="178"/>
      <c r="BI19" s="180"/>
      <c r="BJ19" s="175"/>
      <c r="BK19" s="175"/>
      <c r="BL19" s="175"/>
      <c r="BM19" s="174"/>
      <c r="BN19" s="252"/>
      <c r="BO19" s="252"/>
      <c r="BP19" s="174"/>
      <c r="BQ19" s="174"/>
      <c r="BR19" s="174"/>
      <c r="BS19" s="177"/>
      <c r="BT19" s="177"/>
      <c r="BU19" s="177"/>
      <c r="BV19" s="178"/>
      <c r="BW19" s="183"/>
      <c r="BX19" s="177"/>
      <c r="BY19" s="177"/>
      <c r="BZ19" s="177"/>
      <c r="CA19" s="184"/>
      <c r="CB19" s="184"/>
      <c r="CC19" s="185"/>
      <c r="CD19" s="184"/>
      <c r="CE19" s="184"/>
      <c r="CF19" s="184"/>
      <c r="CG19" s="186"/>
      <c r="CH19" s="186"/>
      <c r="CI19" s="186"/>
      <c r="CJ19" s="187"/>
      <c r="CK19" s="189"/>
      <c r="CL19" s="184"/>
      <c r="CM19" s="184"/>
      <c r="CN19" s="186"/>
      <c r="CO19" s="184"/>
      <c r="CP19" s="186"/>
      <c r="CQ19" s="186"/>
      <c r="CR19" s="184"/>
      <c r="CS19" s="184"/>
      <c r="CT19" s="184"/>
      <c r="CU19" s="186"/>
      <c r="CV19" s="186"/>
      <c r="CW19" s="186"/>
      <c r="CX19" s="187"/>
      <c r="CY19" s="189"/>
      <c r="CZ19" s="184"/>
      <c r="DA19" s="184"/>
      <c r="DB19" s="186"/>
      <c r="DC19" s="184"/>
      <c r="DD19" s="186"/>
      <c r="DE19" s="186"/>
      <c r="DF19" s="184"/>
      <c r="DG19" s="184"/>
      <c r="DH19" s="184"/>
      <c r="DI19" s="186"/>
      <c r="DJ19" s="186"/>
      <c r="DK19" s="186"/>
      <c r="DL19" s="187"/>
      <c r="DM19" s="189"/>
      <c r="DN19" s="184"/>
      <c r="DO19" s="184"/>
      <c r="DP19" s="186"/>
      <c r="DQ19" s="184"/>
      <c r="DR19" s="186"/>
      <c r="DS19" s="186"/>
      <c r="DT19" s="184"/>
      <c r="DU19" s="184"/>
      <c r="DV19" s="184"/>
      <c r="DW19" s="186"/>
      <c r="DX19" s="186"/>
      <c r="DY19" s="184"/>
      <c r="DZ19" s="184"/>
      <c r="EA19" s="184"/>
      <c r="EB19" s="186"/>
      <c r="EC19" s="186"/>
      <c r="ED19" s="186"/>
      <c r="EE19" s="187"/>
    </row>
    <row r="20" spans="2:135" s="150" customFormat="1" ht="52.5" customHeight="1" thickBot="1" x14ac:dyDescent="0.3">
      <c r="B20" s="200"/>
      <c r="C20" s="201" t="s">
        <v>128</v>
      </c>
      <c r="D20" s="165">
        <f>D18-D7</f>
        <v>145921597.11950004</v>
      </c>
      <c r="E20" s="165">
        <f>E18-E7</f>
        <v>129794763.51230003</v>
      </c>
      <c r="F20" s="165">
        <f>F18-F7</f>
        <v>30584893.14064781</v>
      </c>
      <c r="G20" s="165">
        <f>E20/D20*100</f>
        <v>88.948288721104646</v>
      </c>
      <c r="H20" s="165">
        <f>H18-H7</f>
        <v>15555684.721999999</v>
      </c>
      <c r="I20" s="165">
        <f>H20/F20*100</f>
        <v>50.860680305357178</v>
      </c>
      <c r="J20" s="165">
        <f>H20/D20*100</f>
        <v>10.660303223833914</v>
      </c>
      <c r="K20" s="165">
        <f>K18-K7</f>
        <v>150638564.23484045</v>
      </c>
      <c r="L20" s="165">
        <f t="shared" ref="L20:M20" si="119">L18-L7</f>
        <v>35469183.974334314</v>
      </c>
      <c r="M20" s="165">
        <f t="shared" si="119"/>
        <v>20998024.564600002</v>
      </c>
      <c r="N20" s="165">
        <f>M20/L20*100</f>
        <v>59.200754603754859</v>
      </c>
      <c r="O20" s="165">
        <f>M20/K20*100</f>
        <v>13.939341941592584</v>
      </c>
      <c r="P20" s="165">
        <f>K20/D20*100-100</f>
        <v>3.2325352850116644</v>
      </c>
      <c r="Q20" s="165">
        <f>Q18-Q7</f>
        <v>5442339.8425999982</v>
      </c>
      <c r="R20" s="166">
        <f>R18-R7</f>
        <v>76877753.74991402</v>
      </c>
      <c r="S20" s="161">
        <f>S18-S7</f>
        <v>40124546.003600001</v>
      </c>
      <c r="T20" s="145">
        <f t="shared" ref="T20" si="120">T18-T7</f>
        <v>41612468.376699999</v>
      </c>
      <c r="U20" s="145">
        <f>U18-U7</f>
        <v>6799200.599876984</v>
      </c>
      <c r="V20" s="145">
        <f>T20/S20*100</f>
        <v>103.70825970957154</v>
      </c>
      <c r="W20" s="145">
        <f>W18-W7</f>
        <v>4791662.8449999988</v>
      </c>
      <c r="X20" s="145">
        <f>W20/U20*100</f>
        <v>70.473914905330091</v>
      </c>
      <c r="Y20" s="145">
        <f>W20/S20*100</f>
        <v>11.941973984129534</v>
      </c>
      <c r="Z20" s="145">
        <f>Z18-Z7</f>
        <v>38424135.592099994</v>
      </c>
      <c r="AA20" s="145">
        <f t="shared" ref="AA20:AB20" si="121">AA18-AA7</f>
        <v>8348343.6946825348</v>
      </c>
      <c r="AB20" s="145">
        <f t="shared" si="121"/>
        <v>5828049.9306000005</v>
      </c>
      <c r="AC20" s="145">
        <f>AB20/AA20*100</f>
        <v>69.810852831947585</v>
      </c>
      <c r="AD20" s="145">
        <f>AB20/Z20*100</f>
        <v>15.167680003185936</v>
      </c>
      <c r="AE20" s="145">
        <f>Z20/S20*100-100</f>
        <v>-4.2378309061676305</v>
      </c>
      <c r="AF20" s="151">
        <f>AF18-AF7</f>
        <v>1036387.0855999989</v>
      </c>
      <c r="AG20" s="168">
        <f>AG18-AG7</f>
        <v>26021658.417399995</v>
      </c>
      <c r="AH20" s="165">
        <f t="shared" ref="AH20" si="122">AH18-AH7</f>
        <v>27252797.421500009</v>
      </c>
      <c r="AI20" s="165">
        <f>AI18-AI7</f>
        <v>6286794.3428849224</v>
      </c>
      <c r="AJ20" s="165">
        <f>AH20/AG20*100</f>
        <v>104.7312088428491</v>
      </c>
      <c r="AK20" s="165">
        <f>AK18-AK7</f>
        <v>4276493.0768999998</v>
      </c>
      <c r="AL20" s="165">
        <f>AK20/AI20*100</f>
        <v>68.023428851938178</v>
      </c>
      <c r="AM20" s="165">
        <f>AK20/AG20*100</f>
        <v>16.43436020987971</v>
      </c>
      <c r="AN20" s="165">
        <f>AN18-AN7</f>
        <v>29758206.086100005</v>
      </c>
      <c r="AO20" s="165">
        <f>AO18-AO7</f>
        <v>6681668.8410534188</v>
      </c>
      <c r="AP20" s="165">
        <f>BD20+BR20+CF20+CT20+DH20</f>
        <v>4612243.8790999996</v>
      </c>
      <c r="AQ20" s="165">
        <f>AP20/AO20*100</f>
        <v>69.028321947976735</v>
      </c>
      <c r="AR20" s="165">
        <f t="shared" ref="AR20" si="123">AP20/AN20*100</f>
        <v>15.499065588010591</v>
      </c>
      <c r="AS20" s="165">
        <f>AN20/AG20*100-100</f>
        <v>14.359375596912287</v>
      </c>
      <c r="AT20" s="166">
        <f>AT18-AT7</f>
        <v>335750.80219999934</v>
      </c>
      <c r="AU20" s="168">
        <f>AU18-AU7</f>
        <v>7404164.3700000029</v>
      </c>
      <c r="AV20" s="165">
        <f t="shared" ref="AV20:AW20" si="124">AV18-AV7</f>
        <v>7005118.8116999995</v>
      </c>
      <c r="AW20" s="165">
        <f t="shared" si="124"/>
        <v>1959954.2160476195</v>
      </c>
      <c r="AX20" s="165">
        <f>AV20/AU20*100</f>
        <v>94.610525396804462</v>
      </c>
      <c r="AY20" s="165">
        <f>AY18-AY7</f>
        <v>1068050.7137000007</v>
      </c>
      <c r="AZ20" s="165">
        <f>AY20/AW20*100</f>
        <v>54.493656278042934</v>
      </c>
      <c r="BA20" s="165">
        <f>AY20/AU20*100</f>
        <v>14.425000044940928</v>
      </c>
      <c r="BB20" s="165">
        <f>BB18-BB7</f>
        <v>10077805.602999996</v>
      </c>
      <c r="BC20" s="165">
        <f>BC18-BC7</f>
        <v>2063199.2228843868</v>
      </c>
      <c r="BD20" s="165">
        <f t="shared" ref="BD20" si="125">BD18-BD7</f>
        <v>1370114.1770000001</v>
      </c>
      <c r="BE20" s="165">
        <f>BD20/BC20*100</f>
        <v>66.407265076639462</v>
      </c>
      <c r="BF20" s="165">
        <f>BD20/BB20*100</f>
        <v>13.595362234335418</v>
      </c>
      <c r="BG20" s="165">
        <f>BB20/AU20*100-100</f>
        <v>36.109965951498623</v>
      </c>
      <c r="BH20" s="166">
        <f>BD20-AY20</f>
        <v>302063.46329999948</v>
      </c>
      <c r="BI20" s="168">
        <f>BI18-BI7</f>
        <v>12805105.564600002</v>
      </c>
      <c r="BJ20" s="165">
        <f>BJ18-BJ7</f>
        <v>13962480.786799993</v>
      </c>
      <c r="BK20" s="165">
        <f>BK18-BK7</f>
        <v>2643770.2560293642</v>
      </c>
      <c r="BL20" s="165">
        <f>+BJ20/BI20*100</f>
        <v>109.03838876111713</v>
      </c>
      <c r="BM20" s="165">
        <f>BM18-BM7</f>
        <v>2319596.4190999996</v>
      </c>
      <c r="BN20" s="165">
        <f>BM20/BK20*100</f>
        <v>87.738199407075712</v>
      </c>
      <c r="BO20" s="165">
        <f>BM20/BI20*100</f>
        <v>18.11462160462445</v>
      </c>
      <c r="BP20" s="165">
        <f>BP18-BP7</f>
        <v>13673476.950000001</v>
      </c>
      <c r="BQ20" s="165">
        <f>BQ18-BQ7</f>
        <v>3165997.539318406</v>
      </c>
      <c r="BR20" s="165">
        <f>BR18-BR7</f>
        <v>2196724.3067999999</v>
      </c>
      <c r="BS20" s="165">
        <f>BR20/BQ20*100</f>
        <v>69.38490253131792</v>
      </c>
      <c r="BT20" s="165">
        <f>BR20/BP20*100</f>
        <v>16.065586791368379</v>
      </c>
      <c r="BU20" s="165">
        <f>BP20/BI20*100-100</f>
        <v>6.7814465177126806</v>
      </c>
      <c r="BV20" s="166">
        <f>BR20-BM20</f>
        <v>-122872.11229999969</v>
      </c>
      <c r="BW20" s="188">
        <f>BW18-BW7</f>
        <v>1346936.7400000002</v>
      </c>
      <c r="BX20" s="169">
        <f t="shared" ref="BX20:BY20" si="126">BX18-BX7</f>
        <v>1477930.665000001</v>
      </c>
      <c r="BY20" s="169">
        <f t="shared" si="126"/>
        <v>303854.16471428564</v>
      </c>
      <c r="BZ20" s="169">
        <f>BX20/BW20*100</f>
        <v>109.72532125005372</v>
      </c>
      <c r="CA20" s="169">
        <f>CA18-CA7</f>
        <v>343263.77060000016</v>
      </c>
      <c r="CB20" s="169">
        <f>CA20/BY20*100</f>
        <v>112.96990808823418</v>
      </c>
      <c r="CC20" s="169">
        <f>CA20/BW20*100</f>
        <v>25.484772996837261</v>
      </c>
      <c r="CD20" s="169">
        <f t="shared" ref="CD20:CF20" si="127">CD18-CD7</f>
        <v>1631735.0649999995</v>
      </c>
      <c r="CE20" s="169">
        <f t="shared" si="127"/>
        <v>395354.4799973648</v>
      </c>
      <c r="CF20" s="169">
        <f t="shared" si="127"/>
        <v>513427.95379999978</v>
      </c>
      <c r="CG20" s="169">
        <f>CF20/CE20*100</f>
        <v>129.8652171093197</v>
      </c>
      <c r="CH20" s="169">
        <f>CF20/CD20*100</f>
        <v>31.465154167046105</v>
      </c>
      <c r="CI20" s="169">
        <f>CD20/BW20*100-100</f>
        <v>21.144150021477557</v>
      </c>
      <c r="CJ20" s="166">
        <f>CF20-CA20</f>
        <v>170164.18319999962</v>
      </c>
      <c r="CK20" s="188">
        <f t="shared" ref="CK20:CM20" si="128">CK18-CK7</f>
        <v>556947.77600000007</v>
      </c>
      <c r="CL20" s="169">
        <f t="shared" si="128"/>
        <v>662961.40800000005</v>
      </c>
      <c r="CM20" s="169">
        <f t="shared" si="128"/>
        <v>116618.76193650792</v>
      </c>
      <c r="CN20" s="169">
        <f>CL20/CK20*100</f>
        <v>119.0347527305684</v>
      </c>
      <c r="CO20" s="169">
        <f t="shared" ref="CO20" si="129">CO18-CO7</f>
        <v>92721.890999999989</v>
      </c>
      <c r="CP20" s="169">
        <f>CO20/CM20*100</f>
        <v>79.508553735531535</v>
      </c>
      <c r="CQ20" s="169">
        <f>CO20/CK20*100</f>
        <v>16.648219993969413</v>
      </c>
      <c r="CR20" s="169">
        <f t="shared" ref="CR20" si="130">CR18-CR7</f>
        <v>588135.20000000007</v>
      </c>
      <c r="CS20" s="169">
        <f>CS18-CS7</f>
        <v>136499.69520289858</v>
      </c>
      <c r="CT20" s="169">
        <f>CT18-CT7</f>
        <v>113701.30000000002</v>
      </c>
      <c r="CU20" s="169">
        <f>CT20/CS20*100</f>
        <v>83.297841677221243</v>
      </c>
      <c r="CV20" s="169">
        <f>CT20/CR20*100</f>
        <v>19.332510620007103</v>
      </c>
      <c r="CW20" s="169">
        <f>CR20/CK20*100-100</f>
        <v>5.5997034809956716</v>
      </c>
      <c r="CX20" s="166">
        <f>CT20-CO20</f>
        <v>20979.409000000029</v>
      </c>
      <c r="CY20" s="188">
        <f t="shared" ref="CY20:DA20" si="131">CY18-CY7</f>
        <v>3908503.9667999996</v>
      </c>
      <c r="CZ20" s="169">
        <f t="shared" si="131"/>
        <v>4144305.7500000009</v>
      </c>
      <c r="DA20" s="169">
        <f t="shared" si="131"/>
        <v>1262596.9441571427</v>
      </c>
      <c r="DB20" s="169">
        <f>CZ20/CY20*100</f>
        <v>106.03304448973245</v>
      </c>
      <c r="DC20" s="169">
        <f>DC18-DC7</f>
        <v>452860.28249999997</v>
      </c>
      <c r="DD20" s="169">
        <f>DC20/DA20*100</f>
        <v>35.867367222428271</v>
      </c>
      <c r="DE20" s="169">
        <f>DC20/CY20*100</f>
        <v>11.586537620192546</v>
      </c>
      <c r="DF20" s="169">
        <f t="shared" ref="DF20" si="132">DF18-DF7</f>
        <v>3787053.2680999995</v>
      </c>
      <c r="DG20" s="169">
        <f>DG18-DG7</f>
        <v>920617.90365036193</v>
      </c>
      <c r="DH20" s="169">
        <f>DH18-DH7</f>
        <v>418276.14150000003</v>
      </c>
      <c r="DI20" s="169">
        <f>DH20/DG20*100</f>
        <v>45.434282761771662</v>
      </c>
      <c r="DJ20" s="169">
        <f>DH20/DF20*100</f>
        <v>11.044897229815126</v>
      </c>
      <c r="DK20" s="169">
        <f>DF20/CY20*100-100</f>
        <v>-3.1073449005460532</v>
      </c>
      <c r="DL20" s="166">
        <f>DH20-DC20</f>
        <v>-34584.140999999945</v>
      </c>
      <c r="DM20" s="188">
        <f t="shared" ref="DM20:DO20" si="133">DM18-DM7</f>
        <v>7054310.8849999998</v>
      </c>
      <c r="DN20" s="169">
        <f t="shared" si="133"/>
        <v>6886080.0011000037</v>
      </c>
      <c r="DO20" s="169">
        <f t="shared" si="133"/>
        <v>1403346.1921626981</v>
      </c>
      <c r="DP20" s="169">
        <f>DN20/DM20*100</f>
        <v>97.61520456579656</v>
      </c>
      <c r="DQ20" s="169">
        <f t="shared" ref="DQ20" si="134">DQ18-DQ7</f>
        <v>758396.91870000004</v>
      </c>
      <c r="DR20" s="169">
        <f>DQ20/DO20*100</f>
        <v>54.042040583815876</v>
      </c>
      <c r="DS20" s="169">
        <f>DQ20/DM20*100</f>
        <v>10.750829259773969</v>
      </c>
      <c r="DT20" s="169">
        <f t="shared" ref="DT20:DV20" si="135">DT18-DT7</f>
        <v>7562061.126000002</v>
      </c>
      <c r="DU20" s="169">
        <f t="shared" si="135"/>
        <v>1597898.5854196316</v>
      </c>
      <c r="DV20" s="169">
        <f t="shared" si="135"/>
        <v>1110300.7570000002</v>
      </c>
      <c r="DW20" s="169">
        <f>DV20/DU20*100</f>
        <v>69.485057883596468</v>
      </c>
      <c r="DX20" s="169">
        <f>DV20/DT20*100</f>
        <v>14.682514971778607</v>
      </c>
      <c r="DY20" s="169">
        <f t="shared" ref="DY20:DZ20" si="136">DY18-DY7</f>
        <v>3176909.6800000025</v>
      </c>
      <c r="DZ20" s="169">
        <f t="shared" si="136"/>
        <v>686777.58187088277</v>
      </c>
      <c r="EA20" s="169">
        <f>EA18-EA7</f>
        <v>431164.25650000025</v>
      </c>
      <c r="EB20" s="169">
        <f>EA20/DZ20*100</f>
        <v>62.780770351508217</v>
      </c>
      <c r="EC20" s="169">
        <f>EA20/DY20*100</f>
        <v>13.571813489516641</v>
      </c>
      <c r="ED20" s="169">
        <f>DT20/DM20*100-100</f>
        <v>7.1977298601860724</v>
      </c>
      <c r="EE20" s="166">
        <f>DV20-DQ20</f>
        <v>351903.83830000018</v>
      </c>
    </row>
  </sheetData>
  <mergeCells count="62">
    <mergeCell ref="H19:J19"/>
    <mergeCell ref="CD5:CH5"/>
    <mergeCell ref="CI5:CI6"/>
    <mergeCell ref="BW5:CC5"/>
    <mergeCell ref="CW5:CW6"/>
    <mergeCell ref="BP5:BT5"/>
    <mergeCell ref="AT5:AT6"/>
    <mergeCell ref="BV5:BV6"/>
    <mergeCell ref="DT5:EC5"/>
    <mergeCell ref="D5:J5"/>
    <mergeCell ref="S5:Y5"/>
    <mergeCell ref="CY4:DL4"/>
    <mergeCell ref="DM5:DS5"/>
    <mergeCell ref="DM4:EE4"/>
    <mergeCell ref="EE5:EE6"/>
    <mergeCell ref="ED5:ED6"/>
    <mergeCell ref="DF5:DJ5"/>
    <mergeCell ref="DL5:DL6"/>
    <mergeCell ref="CY5:DE5"/>
    <mergeCell ref="S1:AF1"/>
    <mergeCell ref="CA2:CH2"/>
    <mergeCell ref="AN5:AR5"/>
    <mergeCell ref="K5:O5"/>
    <mergeCell ref="CJ5:CJ6"/>
    <mergeCell ref="BW4:CJ4"/>
    <mergeCell ref="BH5:BH6"/>
    <mergeCell ref="AG5:AM5"/>
    <mergeCell ref="AU4:BH4"/>
    <mergeCell ref="D1:R1"/>
    <mergeCell ref="D2:R2"/>
    <mergeCell ref="S2:AF2"/>
    <mergeCell ref="AF5:AF6"/>
    <mergeCell ref="AE5:AE6"/>
    <mergeCell ref="S4:AF4"/>
    <mergeCell ref="P5:P6"/>
    <mergeCell ref="CY2:DL2"/>
    <mergeCell ref="BI5:BO5"/>
    <mergeCell ref="BU5:BU6"/>
    <mergeCell ref="BB5:BF5"/>
    <mergeCell ref="AE3:AF3"/>
    <mergeCell ref="CO2:CX2"/>
    <mergeCell ref="DK5:DK6"/>
    <mergeCell ref="CK5:CQ5"/>
    <mergeCell ref="CX5:CX6"/>
    <mergeCell ref="AS5:AS6"/>
    <mergeCell ref="CK4:CX4"/>
    <mergeCell ref="CI3:CJ3"/>
    <mergeCell ref="BU3:BV3"/>
    <mergeCell ref="CR5:CV5"/>
    <mergeCell ref="BI4:BV4"/>
    <mergeCell ref="AU5:BA5"/>
    <mergeCell ref="B4:B6"/>
    <mergeCell ref="C4:C6"/>
    <mergeCell ref="R4:R6"/>
    <mergeCell ref="BG3:BH3"/>
    <mergeCell ref="Q5:Q6"/>
    <mergeCell ref="P3:R3"/>
    <mergeCell ref="D4:Q4"/>
    <mergeCell ref="AS3:AT3"/>
    <mergeCell ref="BG5:BG6"/>
    <mergeCell ref="Z5:AD5"/>
    <mergeCell ref="AG4:AT4"/>
  </mergeCells>
  <conditionalFormatting sqref="AE7:AE16">
    <cfRule type="cellIs" dxfId="2" priority="128" stopIfTrue="1" operator="lessThan">
      <formula>-1</formula>
    </cfRule>
  </conditionalFormatting>
  <conditionalFormatting sqref="T19:W19">
    <cfRule type="cellIs" dxfId="1" priority="2" stopIfTrue="1" operator="lessThan">
      <formula>-1000</formula>
    </cfRule>
  </conditionalFormatting>
  <conditionalFormatting sqref="S19:W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23" t="s">
        <v>5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24" t="s">
        <v>102</v>
      </c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25" t="s">
        <v>4</v>
      </c>
      <c r="P3" s="325"/>
      <c r="Q3" s="325"/>
      <c r="R3" s="325"/>
      <c r="S3" s="11"/>
      <c r="T3" s="11"/>
      <c r="U3" s="11"/>
      <c r="V3" s="11"/>
      <c r="W3" s="11"/>
      <c r="X3" s="11"/>
      <c r="Y3" s="325"/>
      <c r="Z3" s="325"/>
      <c r="AA3" s="325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96" t="s">
        <v>1</v>
      </c>
      <c r="C4" s="337" t="s">
        <v>6</v>
      </c>
      <c r="D4" s="338" t="s">
        <v>7</v>
      </c>
      <c r="E4" s="338" t="s">
        <v>8</v>
      </c>
      <c r="F4" s="407" t="s">
        <v>9</v>
      </c>
      <c r="G4" s="407"/>
      <c r="H4" s="408"/>
      <c r="I4" s="413" t="s">
        <v>10</v>
      </c>
      <c r="J4" s="413"/>
      <c r="K4" s="414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336"/>
      <c r="BE4" s="336"/>
      <c r="BF4" s="12"/>
      <c r="BG4" s="401" t="s">
        <v>11</v>
      </c>
      <c r="BH4" s="402"/>
      <c r="BI4" s="336"/>
      <c r="BJ4" s="336"/>
      <c r="BK4" s="336"/>
      <c r="BL4" s="336"/>
      <c r="BM4" s="336"/>
      <c r="BN4" s="336"/>
      <c r="BO4" s="336"/>
      <c r="BP4" s="336"/>
      <c r="BQ4" s="336"/>
      <c r="BR4" s="336"/>
      <c r="BS4" s="336"/>
      <c r="BT4" s="12"/>
      <c r="BU4" s="12"/>
      <c r="BV4" s="12"/>
      <c r="BW4" s="362" t="s">
        <v>12</v>
      </c>
      <c r="BX4" s="363"/>
    </row>
    <row r="5" spans="2:80" ht="18" customHeight="1" x14ac:dyDescent="0.2">
      <c r="B5" s="396"/>
      <c r="C5" s="337"/>
      <c r="D5" s="339"/>
      <c r="E5" s="339"/>
      <c r="F5" s="409"/>
      <c r="G5" s="409"/>
      <c r="H5" s="410"/>
      <c r="I5" s="415"/>
      <c r="J5" s="415"/>
      <c r="K5" s="416"/>
      <c r="L5" s="422" t="s">
        <v>13</v>
      </c>
      <c r="M5" s="423"/>
      <c r="N5" s="423"/>
      <c r="O5" s="423"/>
      <c r="P5" s="423"/>
      <c r="Q5" s="423"/>
      <c r="R5" s="423"/>
      <c r="S5" s="423"/>
      <c r="T5" s="423"/>
      <c r="U5" s="423"/>
      <c r="V5" s="423"/>
      <c r="W5" s="423"/>
      <c r="X5" s="423"/>
      <c r="Y5" s="423"/>
      <c r="Z5" s="423"/>
      <c r="AA5" s="423"/>
      <c r="AB5" s="423"/>
      <c r="AC5" s="423"/>
      <c r="AD5" s="423"/>
      <c r="AE5" s="423"/>
      <c r="AF5" s="423"/>
      <c r="AG5" s="423"/>
      <c r="AH5" s="423"/>
      <c r="AI5" s="423"/>
      <c r="AJ5" s="423"/>
      <c r="AK5" s="423"/>
      <c r="AL5" s="423"/>
      <c r="AM5" s="424"/>
      <c r="AN5" s="400"/>
      <c r="AO5" s="400"/>
      <c r="AP5" s="400"/>
      <c r="AQ5" s="400"/>
      <c r="AR5" s="400"/>
      <c r="AS5" s="400"/>
      <c r="AT5" s="400"/>
      <c r="AU5" s="400"/>
      <c r="AV5" s="376"/>
      <c r="AW5" s="377"/>
      <c r="AX5" s="377"/>
      <c r="AY5" s="377"/>
      <c r="AZ5" s="377"/>
      <c r="BA5" s="377"/>
      <c r="BB5" s="377"/>
      <c r="BC5" s="377"/>
      <c r="BD5" s="377"/>
      <c r="BE5" s="378"/>
      <c r="BF5" s="369" t="s">
        <v>15</v>
      </c>
      <c r="BG5" s="403"/>
      <c r="BH5" s="404"/>
      <c r="BI5" s="376" t="s">
        <v>14</v>
      </c>
      <c r="BJ5" s="377"/>
      <c r="BK5" s="377"/>
      <c r="BL5" s="378"/>
      <c r="BM5" s="368"/>
      <c r="BN5" s="385"/>
      <c r="BO5" s="41"/>
      <c r="BP5" s="368"/>
      <c r="BQ5" s="368"/>
      <c r="BR5" s="368"/>
      <c r="BS5" s="368"/>
      <c r="BT5" s="368"/>
      <c r="BU5" s="368"/>
      <c r="BV5" s="369" t="s">
        <v>16</v>
      </c>
      <c r="BW5" s="364"/>
      <c r="BX5" s="365"/>
    </row>
    <row r="6" spans="2:80" ht="37.5" customHeight="1" x14ac:dyDescent="0.2">
      <c r="B6" s="396"/>
      <c r="C6" s="337"/>
      <c r="D6" s="339"/>
      <c r="E6" s="339"/>
      <c r="F6" s="409"/>
      <c r="G6" s="409"/>
      <c r="H6" s="410"/>
      <c r="I6" s="415"/>
      <c r="J6" s="415"/>
      <c r="K6" s="416"/>
      <c r="L6" s="419" t="s">
        <v>17</v>
      </c>
      <c r="M6" s="420"/>
      <c r="N6" s="420"/>
      <c r="O6" s="420"/>
      <c r="P6" s="420"/>
      <c r="Q6" s="420"/>
      <c r="R6" s="421"/>
      <c r="S6" s="326" t="s">
        <v>73</v>
      </c>
      <c r="T6" s="326" t="s">
        <v>66</v>
      </c>
      <c r="U6" s="334" t="s">
        <v>67</v>
      </c>
      <c r="V6" s="329" t="s">
        <v>72</v>
      </c>
      <c r="W6" s="329" t="s">
        <v>18</v>
      </c>
      <c r="X6" s="329" t="s">
        <v>42</v>
      </c>
      <c r="Y6" s="342" t="s">
        <v>19</v>
      </c>
      <c r="Z6" s="342"/>
      <c r="AA6" s="343"/>
      <c r="AB6" s="326" t="s">
        <v>68</v>
      </c>
      <c r="AC6" s="326" t="s">
        <v>66</v>
      </c>
      <c r="AD6" s="334" t="s">
        <v>67</v>
      </c>
      <c r="AE6" s="329" t="s">
        <v>61</v>
      </c>
      <c r="AF6" s="329" t="s">
        <v>18</v>
      </c>
      <c r="AG6" s="329" t="s">
        <v>43</v>
      </c>
      <c r="AH6" s="425" t="s">
        <v>20</v>
      </c>
      <c r="AI6" s="426"/>
      <c r="AJ6" s="342" t="s">
        <v>69</v>
      </c>
      <c r="AK6" s="343"/>
      <c r="AL6" s="342" t="s">
        <v>21</v>
      </c>
      <c r="AM6" s="343"/>
      <c r="AN6" s="431" t="s">
        <v>36</v>
      </c>
      <c r="AO6" s="432"/>
      <c r="AP6" s="437" t="s">
        <v>22</v>
      </c>
      <c r="AQ6" s="368"/>
      <c r="AR6" s="368"/>
      <c r="AS6" s="368"/>
      <c r="AT6" s="368"/>
      <c r="AU6" s="385"/>
      <c r="AV6" s="446" t="s">
        <v>23</v>
      </c>
      <c r="AW6" s="447"/>
      <c r="AX6" s="354" t="s">
        <v>24</v>
      </c>
      <c r="AY6" s="355"/>
      <c r="AZ6" s="437" t="s">
        <v>25</v>
      </c>
      <c r="BA6" s="368"/>
      <c r="BB6" s="368"/>
      <c r="BC6" s="385"/>
      <c r="BD6" s="354" t="s">
        <v>26</v>
      </c>
      <c r="BE6" s="355"/>
      <c r="BF6" s="369"/>
      <c r="BG6" s="403"/>
      <c r="BH6" s="404"/>
      <c r="BI6" s="370" t="s">
        <v>62</v>
      </c>
      <c r="BJ6" s="371"/>
      <c r="BK6" s="379" t="s">
        <v>63</v>
      </c>
      <c r="BL6" s="380"/>
      <c r="BM6" s="386" t="s">
        <v>59</v>
      </c>
      <c r="BN6" s="380"/>
      <c r="BO6" s="360" t="s">
        <v>65</v>
      </c>
      <c r="BP6" s="390" t="s">
        <v>70</v>
      </c>
      <c r="BQ6" s="391"/>
      <c r="BR6" s="348" t="s">
        <v>27</v>
      </c>
      <c r="BS6" s="349"/>
      <c r="BT6" s="354" t="s">
        <v>26</v>
      </c>
      <c r="BU6" s="355"/>
      <c r="BV6" s="369"/>
      <c r="BW6" s="364"/>
      <c r="BX6" s="365"/>
    </row>
    <row r="7" spans="2:80" ht="34.5" customHeight="1" x14ac:dyDescent="0.2">
      <c r="B7" s="396"/>
      <c r="C7" s="337"/>
      <c r="D7" s="339"/>
      <c r="E7" s="339"/>
      <c r="F7" s="409"/>
      <c r="G7" s="409"/>
      <c r="H7" s="410"/>
      <c r="I7" s="415"/>
      <c r="J7" s="415"/>
      <c r="K7" s="416"/>
      <c r="L7" s="342" t="s">
        <v>28</v>
      </c>
      <c r="M7" s="342"/>
      <c r="N7" s="343"/>
      <c r="O7" s="342" t="s">
        <v>29</v>
      </c>
      <c r="P7" s="342"/>
      <c r="Q7" s="342"/>
      <c r="R7" s="343"/>
      <c r="S7" s="327"/>
      <c r="T7" s="327"/>
      <c r="U7" s="335"/>
      <c r="V7" s="330"/>
      <c r="W7" s="332"/>
      <c r="X7" s="341"/>
      <c r="Y7" s="344"/>
      <c r="Z7" s="344"/>
      <c r="AA7" s="345"/>
      <c r="AB7" s="327"/>
      <c r="AC7" s="327"/>
      <c r="AD7" s="335"/>
      <c r="AE7" s="341"/>
      <c r="AF7" s="341"/>
      <c r="AG7" s="341"/>
      <c r="AH7" s="427"/>
      <c r="AI7" s="428"/>
      <c r="AJ7" s="344"/>
      <c r="AK7" s="345"/>
      <c r="AL7" s="344"/>
      <c r="AM7" s="345"/>
      <c r="AN7" s="433"/>
      <c r="AO7" s="434"/>
      <c r="AP7" s="431" t="s">
        <v>30</v>
      </c>
      <c r="AQ7" s="432"/>
      <c r="AR7" s="431" t="s">
        <v>31</v>
      </c>
      <c r="AS7" s="432"/>
      <c r="AT7" s="431" t="s">
        <v>32</v>
      </c>
      <c r="AU7" s="432"/>
      <c r="AV7" s="448"/>
      <c r="AW7" s="449"/>
      <c r="AX7" s="356"/>
      <c r="AY7" s="357"/>
      <c r="AZ7" s="438" t="s">
        <v>33</v>
      </c>
      <c r="BA7" s="439"/>
      <c r="BB7" s="442" t="s">
        <v>34</v>
      </c>
      <c r="BC7" s="443"/>
      <c r="BD7" s="356"/>
      <c r="BE7" s="357"/>
      <c r="BF7" s="369"/>
      <c r="BG7" s="403"/>
      <c r="BH7" s="404"/>
      <c r="BI7" s="372"/>
      <c r="BJ7" s="373"/>
      <c r="BK7" s="381"/>
      <c r="BL7" s="382"/>
      <c r="BM7" s="387" t="s">
        <v>60</v>
      </c>
      <c r="BN7" s="382"/>
      <c r="BO7" s="361"/>
      <c r="BP7" s="392"/>
      <c r="BQ7" s="393"/>
      <c r="BR7" s="350"/>
      <c r="BS7" s="351"/>
      <c r="BT7" s="356"/>
      <c r="BU7" s="357"/>
      <c r="BV7" s="369"/>
      <c r="BW7" s="364"/>
      <c r="BX7" s="365"/>
    </row>
    <row r="8" spans="2:80" ht="70.5" customHeight="1" x14ac:dyDescent="0.2">
      <c r="B8" s="396"/>
      <c r="C8" s="337"/>
      <c r="D8" s="339"/>
      <c r="E8" s="339"/>
      <c r="F8" s="411"/>
      <c r="G8" s="411"/>
      <c r="H8" s="412"/>
      <c r="I8" s="417"/>
      <c r="J8" s="417"/>
      <c r="K8" s="418"/>
      <c r="L8" s="346"/>
      <c r="M8" s="346"/>
      <c r="N8" s="347"/>
      <c r="O8" s="346"/>
      <c r="P8" s="346"/>
      <c r="Q8" s="346"/>
      <c r="R8" s="347"/>
      <c r="S8" s="327"/>
      <c r="T8" s="327"/>
      <c r="U8" s="335"/>
      <c r="V8" s="330"/>
      <c r="W8" s="332"/>
      <c r="X8" s="341"/>
      <c r="Y8" s="346"/>
      <c r="Z8" s="346"/>
      <c r="AA8" s="347"/>
      <c r="AB8" s="327"/>
      <c r="AC8" s="327"/>
      <c r="AD8" s="335"/>
      <c r="AE8" s="341"/>
      <c r="AF8" s="341"/>
      <c r="AG8" s="341"/>
      <c r="AH8" s="429"/>
      <c r="AI8" s="430"/>
      <c r="AJ8" s="346"/>
      <c r="AK8" s="347"/>
      <c r="AL8" s="346"/>
      <c r="AM8" s="347"/>
      <c r="AN8" s="435"/>
      <c r="AO8" s="436"/>
      <c r="AP8" s="435"/>
      <c r="AQ8" s="436"/>
      <c r="AR8" s="435"/>
      <c r="AS8" s="436"/>
      <c r="AT8" s="435"/>
      <c r="AU8" s="436"/>
      <c r="AV8" s="450"/>
      <c r="AW8" s="451"/>
      <c r="AX8" s="358"/>
      <c r="AY8" s="359"/>
      <c r="AZ8" s="440"/>
      <c r="BA8" s="441"/>
      <c r="BB8" s="444"/>
      <c r="BC8" s="445"/>
      <c r="BD8" s="358"/>
      <c r="BE8" s="359"/>
      <c r="BF8" s="369"/>
      <c r="BG8" s="405"/>
      <c r="BH8" s="406"/>
      <c r="BI8" s="374"/>
      <c r="BJ8" s="375"/>
      <c r="BK8" s="383"/>
      <c r="BL8" s="384"/>
      <c r="BM8" s="398"/>
      <c r="BN8" s="399"/>
      <c r="BO8" s="361"/>
      <c r="BP8" s="394"/>
      <c r="BQ8" s="395"/>
      <c r="BR8" s="352"/>
      <c r="BS8" s="353"/>
      <c r="BT8" s="358"/>
      <c r="BU8" s="359"/>
      <c r="BV8" s="369"/>
      <c r="BW8" s="366"/>
      <c r="BX8" s="367"/>
    </row>
    <row r="9" spans="2:80" ht="27.75" customHeight="1" x14ac:dyDescent="0.2">
      <c r="B9" s="396"/>
      <c r="C9" s="337"/>
      <c r="D9" s="340"/>
      <c r="E9" s="340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27"/>
      <c r="T9" s="327"/>
      <c r="U9" s="335"/>
      <c r="V9" s="330"/>
      <c r="W9" s="332"/>
      <c r="X9" s="341"/>
      <c r="Y9" s="25" t="s">
        <v>35</v>
      </c>
      <c r="Z9" s="4" t="s">
        <v>0</v>
      </c>
      <c r="AA9" s="38" t="s">
        <v>2</v>
      </c>
      <c r="AB9" s="327"/>
      <c r="AC9" s="327"/>
      <c r="AD9" s="335"/>
      <c r="AE9" s="341"/>
      <c r="AF9" s="341"/>
      <c r="AG9" s="341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31"/>
      <c r="W10" s="333"/>
      <c r="X10" s="397"/>
      <c r="Y10" s="17">
        <v>21</v>
      </c>
      <c r="Z10" s="17">
        <v>22</v>
      </c>
      <c r="AA10" s="18">
        <v>23</v>
      </c>
      <c r="AB10" s="45"/>
      <c r="AC10" s="328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88" t="s">
        <v>3</v>
      </c>
      <c r="C22" s="389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57" t="s">
        <v>74</v>
      </c>
      <c r="N1" s="457"/>
      <c r="O1" s="457"/>
    </row>
    <row r="2" spans="1:28" ht="39" customHeight="1" x14ac:dyDescent="0.3">
      <c r="C2" s="458" t="s">
        <v>75</v>
      </c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</row>
    <row r="3" spans="1:28" ht="22.5" customHeight="1" x14ac:dyDescent="0.3">
      <c r="C3" s="459" t="s">
        <v>99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55"/>
      <c r="B5" s="272" t="s">
        <v>76</v>
      </c>
      <c r="C5" s="460" t="s">
        <v>37</v>
      </c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52" t="s">
        <v>38</v>
      </c>
      <c r="Q5" s="452"/>
      <c r="R5" s="452"/>
      <c r="S5" s="452"/>
      <c r="T5" s="452"/>
      <c r="U5" s="452"/>
      <c r="V5" s="452"/>
      <c r="W5" s="452"/>
      <c r="X5" s="452"/>
      <c r="Y5" s="452"/>
      <c r="Z5" s="452"/>
      <c r="AA5" s="452"/>
      <c r="AB5" s="452"/>
    </row>
    <row r="6" spans="1:28" ht="105" customHeight="1" x14ac:dyDescent="0.3">
      <c r="A6" s="456"/>
      <c r="B6" s="272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53" t="s">
        <v>94</v>
      </c>
      <c r="B18" s="454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23" t="s">
        <v>5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24" t="s">
        <v>113</v>
      </c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25" t="s">
        <v>4</v>
      </c>
      <c r="T3" s="325"/>
      <c r="U3" s="325"/>
      <c r="V3" s="11"/>
      <c r="W3" s="11"/>
      <c r="X3" s="11"/>
      <c r="Y3" s="11"/>
      <c r="Z3" s="11"/>
      <c r="AA3" s="11"/>
      <c r="AB3" s="11"/>
      <c r="AC3" s="325"/>
      <c r="AD3" s="325"/>
      <c r="AE3" s="325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96" t="s">
        <v>1</v>
      </c>
      <c r="C4" s="337" t="s">
        <v>6</v>
      </c>
      <c r="D4" s="338" t="s">
        <v>7</v>
      </c>
      <c r="E4" s="338" t="s">
        <v>8</v>
      </c>
      <c r="F4" s="499" t="s">
        <v>9</v>
      </c>
      <c r="G4" s="407"/>
      <c r="H4" s="407"/>
      <c r="I4" s="407"/>
      <c r="J4" s="502" t="s">
        <v>10</v>
      </c>
      <c r="K4" s="413"/>
      <c r="L4" s="413"/>
      <c r="M4" s="413"/>
      <c r="N4" s="465" t="s">
        <v>103</v>
      </c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336"/>
      <c r="BE4" s="336"/>
      <c r="BF4" s="336"/>
      <c r="BG4" s="336"/>
      <c r="BH4" s="336"/>
      <c r="BI4" s="336"/>
      <c r="BJ4" s="336"/>
      <c r="BK4" s="336"/>
      <c r="BL4" s="336"/>
      <c r="BM4" s="336"/>
      <c r="BN4" s="336"/>
      <c r="BO4" s="336"/>
      <c r="BP4" s="336"/>
      <c r="BQ4" s="336"/>
      <c r="BR4" s="336"/>
      <c r="BS4" s="336"/>
      <c r="BT4" s="336"/>
      <c r="BU4" s="336"/>
      <c r="BV4" s="336"/>
      <c r="BW4" s="12"/>
      <c r="BX4" s="12"/>
      <c r="BY4" s="466" t="s">
        <v>11</v>
      </c>
      <c r="BZ4" s="466"/>
      <c r="CA4" s="466"/>
      <c r="CB4" s="465" t="s">
        <v>104</v>
      </c>
      <c r="CC4" s="336"/>
      <c r="CD4" s="336"/>
      <c r="CE4" s="336"/>
      <c r="CF4" s="336"/>
      <c r="CG4" s="336"/>
      <c r="CH4" s="336"/>
      <c r="CI4" s="336"/>
      <c r="CJ4" s="336"/>
      <c r="CK4" s="336"/>
      <c r="CL4" s="336"/>
      <c r="CM4" s="336"/>
      <c r="CN4" s="336"/>
      <c r="CO4" s="336"/>
      <c r="CP4" s="336"/>
      <c r="CQ4" s="336"/>
      <c r="CR4" s="12"/>
      <c r="CS4" s="12"/>
      <c r="CT4" s="12"/>
      <c r="CU4" s="12"/>
      <c r="CV4" s="473" t="s">
        <v>12</v>
      </c>
      <c r="CW4" s="473"/>
      <c r="CX4" s="473"/>
    </row>
    <row r="5" spans="2:107" ht="25.5" customHeight="1" x14ac:dyDescent="0.2">
      <c r="B5" s="396"/>
      <c r="C5" s="337"/>
      <c r="D5" s="339"/>
      <c r="E5" s="339"/>
      <c r="F5" s="500"/>
      <c r="G5" s="409"/>
      <c r="H5" s="409"/>
      <c r="I5" s="409"/>
      <c r="J5" s="503"/>
      <c r="K5" s="415"/>
      <c r="L5" s="415"/>
      <c r="M5" s="415"/>
      <c r="N5" s="474" t="s">
        <v>13</v>
      </c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475"/>
      <c r="AA5" s="475"/>
      <c r="AB5" s="475"/>
      <c r="AC5" s="475"/>
      <c r="AD5" s="475"/>
      <c r="AE5" s="475"/>
      <c r="AF5" s="475"/>
      <c r="AG5" s="475"/>
      <c r="AH5" s="475"/>
      <c r="AI5" s="475"/>
      <c r="AJ5" s="475"/>
      <c r="AK5" s="475"/>
      <c r="AL5" s="475"/>
      <c r="AM5" s="475"/>
      <c r="AN5" s="475"/>
      <c r="AO5" s="475"/>
      <c r="AP5" s="475"/>
      <c r="AQ5" s="475"/>
      <c r="AR5" s="475"/>
      <c r="AS5" s="475"/>
      <c r="AT5" s="476"/>
      <c r="AU5" s="477" t="s">
        <v>14</v>
      </c>
      <c r="AV5" s="400"/>
      <c r="AW5" s="400"/>
      <c r="AX5" s="400"/>
      <c r="AY5" s="400"/>
      <c r="AZ5" s="400"/>
      <c r="BA5" s="400"/>
      <c r="BB5" s="400"/>
      <c r="BC5" s="400"/>
      <c r="BD5" s="400"/>
      <c r="BE5" s="400"/>
      <c r="BF5" s="400"/>
      <c r="BG5" s="376" t="s">
        <v>105</v>
      </c>
      <c r="BH5" s="377"/>
      <c r="BI5" s="377"/>
      <c r="BJ5" s="377"/>
      <c r="BK5" s="377"/>
      <c r="BL5" s="377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69" t="s">
        <v>15</v>
      </c>
      <c r="BY5" s="466"/>
      <c r="BZ5" s="466"/>
      <c r="CA5" s="466"/>
      <c r="CB5" s="378" t="s">
        <v>14</v>
      </c>
      <c r="CC5" s="464"/>
      <c r="CD5" s="464"/>
      <c r="CE5" s="464"/>
      <c r="CF5" s="464"/>
      <c r="CG5" s="464"/>
      <c r="CH5" s="437"/>
      <c r="CI5" s="368"/>
      <c r="CJ5" s="385"/>
      <c r="CK5" s="41"/>
      <c r="CL5" s="437" t="s">
        <v>106</v>
      </c>
      <c r="CM5" s="368"/>
      <c r="CN5" s="368"/>
      <c r="CO5" s="368"/>
      <c r="CP5" s="368"/>
      <c r="CQ5" s="368"/>
      <c r="CR5" s="368"/>
      <c r="CS5" s="368"/>
      <c r="CT5" s="368"/>
      <c r="CU5" s="369" t="s">
        <v>16</v>
      </c>
      <c r="CV5" s="473"/>
      <c r="CW5" s="473"/>
      <c r="CX5" s="473"/>
    </row>
    <row r="6" spans="2:107" ht="37.5" customHeight="1" x14ac:dyDescent="0.2">
      <c r="B6" s="396"/>
      <c r="C6" s="337"/>
      <c r="D6" s="339"/>
      <c r="E6" s="339"/>
      <c r="F6" s="500"/>
      <c r="G6" s="409"/>
      <c r="H6" s="409"/>
      <c r="I6" s="409"/>
      <c r="J6" s="503"/>
      <c r="K6" s="415"/>
      <c r="L6" s="415"/>
      <c r="M6" s="415"/>
      <c r="N6" s="419" t="s">
        <v>17</v>
      </c>
      <c r="O6" s="420"/>
      <c r="P6" s="420"/>
      <c r="Q6" s="420"/>
      <c r="R6" s="420"/>
      <c r="S6" s="420"/>
      <c r="T6" s="420"/>
      <c r="U6" s="420"/>
      <c r="V6" s="326" t="s">
        <v>107</v>
      </c>
      <c r="W6" s="326" t="s">
        <v>66</v>
      </c>
      <c r="X6" s="334" t="s">
        <v>67</v>
      </c>
      <c r="Y6" s="329" t="s">
        <v>108</v>
      </c>
      <c r="Z6" s="329" t="s">
        <v>18</v>
      </c>
      <c r="AA6" s="329" t="s">
        <v>42</v>
      </c>
      <c r="AB6" s="462" t="s">
        <v>19</v>
      </c>
      <c r="AC6" s="342"/>
      <c r="AD6" s="342"/>
      <c r="AE6" s="342"/>
      <c r="AF6" s="326" t="s">
        <v>68</v>
      </c>
      <c r="AG6" s="326" t="s">
        <v>66</v>
      </c>
      <c r="AH6" s="334" t="s">
        <v>67</v>
      </c>
      <c r="AI6" s="329" t="s">
        <v>61</v>
      </c>
      <c r="AJ6" s="329" t="s">
        <v>18</v>
      </c>
      <c r="AK6" s="329" t="s">
        <v>43</v>
      </c>
      <c r="AL6" s="478" t="s">
        <v>20</v>
      </c>
      <c r="AM6" s="425"/>
      <c r="AN6" s="426"/>
      <c r="AO6" s="462" t="s">
        <v>69</v>
      </c>
      <c r="AP6" s="342"/>
      <c r="AQ6" s="343"/>
      <c r="AR6" s="462" t="s">
        <v>21</v>
      </c>
      <c r="AS6" s="342"/>
      <c r="AT6" s="343"/>
      <c r="AU6" s="470" t="s">
        <v>36</v>
      </c>
      <c r="AV6" s="431"/>
      <c r="AW6" s="432"/>
      <c r="AX6" s="486" t="s">
        <v>22</v>
      </c>
      <c r="AY6" s="354"/>
      <c r="AZ6" s="354"/>
      <c r="BA6" s="354"/>
      <c r="BB6" s="354"/>
      <c r="BC6" s="354"/>
      <c r="BD6" s="354"/>
      <c r="BE6" s="354"/>
      <c r="BF6" s="355"/>
      <c r="BG6" s="510" t="s">
        <v>23</v>
      </c>
      <c r="BH6" s="354"/>
      <c r="BI6" s="355"/>
      <c r="BJ6" s="486" t="s">
        <v>24</v>
      </c>
      <c r="BK6" s="354"/>
      <c r="BL6" s="355"/>
      <c r="BM6" s="511" t="s">
        <v>25</v>
      </c>
      <c r="BN6" s="511"/>
      <c r="BO6" s="511"/>
      <c r="BP6" s="511"/>
      <c r="BQ6" s="511"/>
      <c r="BR6" s="511"/>
      <c r="BS6" s="511"/>
      <c r="BT6" s="511" t="s">
        <v>26</v>
      </c>
      <c r="BU6" s="511"/>
      <c r="BV6" s="437"/>
      <c r="BW6" s="464" t="s">
        <v>115</v>
      </c>
      <c r="BX6" s="369"/>
      <c r="BY6" s="466"/>
      <c r="BZ6" s="466"/>
      <c r="CA6" s="466"/>
      <c r="CB6" s="370" t="s">
        <v>62</v>
      </c>
      <c r="CC6" s="370"/>
      <c r="CD6" s="371"/>
      <c r="CE6" s="386" t="s">
        <v>63</v>
      </c>
      <c r="CF6" s="379"/>
      <c r="CG6" s="380"/>
      <c r="CH6" s="489" t="s">
        <v>59</v>
      </c>
      <c r="CI6" s="490"/>
      <c r="CJ6" s="491"/>
      <c r="CK6" s="360" t="s">
        <v>65</v>
      </c>
      <c r="CL6" s="483" t="s">
        <v>70</v>
      </c>
      <c r="CM6" s="484"/>
      <c r="CN6" s="484"/>
      <c r="CO6" s="485" t="s">
        <v>27</v>
      </c>
      <c r="CP6" s="485"/>
      <c r="CQ6" s="485"/>
      <c r="CR6" s="486" t="s">
        <v>26</v>
      </c>
      <c r="CS6" s="354"/>
      <c r="CT6" s="354"/>
      <c r="CU6" s="369"/>
      <c r="CV6" s="473"/>
      <c r="CW6" s="473"/>
      <c r="CX6" s="473"/>
    </row>
    <row r="7" spans="2:107" ht="34.5" customHeight="1" x14ac:dyDescent="0.2">
      <c r="B7" s="396"/>
      <c r="C7" s="337"/>
      <c r="D7" s="339"/>
      <c r="E7" s="339"/>
      <c r="F7" s="500"/>
      <c r="G7" s="409"/>
      <c r="H7" s="409"/>
      <c r="I7" s="409"/>
      <c r="J7" s="503"/>
      <c r="K7" s="415"/>
      <c r="L7" s="415"/>
      <c r="M7" s="415"/>
      <c r="N7" s="462" t="s">
        <v>28</v>
      </c>
      <c r="O7" s="342"/>
      <c r="P7" s="342"/>
      <c r="Q7" s="342"/>
      <c r="R7" s="462" t="s">
        <v>29</v>
      </c>
      <c r="S7" s="342"/>
      <c r="T7" s="342"/>
      <c r="U7" s="342"/>
      <c r="V7" s="327"/>
      <c r="W7" s="327"/>
      <c r="X7" s="335"/>
      <c r="Y7" s="330"/>
      <c r="Z7" s="332"/>
      <c r="AA7" s="341"/>
      <c r="AB7" s="463"/>
      <c r="AC7" s="344"/>
      <c r="AD7" s="344"/>
      <c r="AE7" s="344"/>
      <c r="AF7" s="327"/>
      <c r="AG7" s="327"/>
      <c r="AH7" s="335"/>
      <c r="AI7" s="341"/>
      <c r="AJ7" s="341"/>
      <c r="AK7" s="341"/>
      <c r="AL7" s="479"/>
      <c r="AM7" s="427"/>
      <c r="AN7" s="428"/>
      <c r="AO7" s="463"/>
      <c r="AP7" s="344"/>
      <c r="AQ7" s="345"/>
      <c r="AR7" s="463"/>
      <c r="AS7" s="344"/>
      <c r="AT7" s="345"/>
      <c r="AU7" s="471"/>
      <c r="AV7" s="433"/>
      <c r="AW7" s="434"/>
      <c r="AX7" s="507" t="s">
        <v>30</v>
      </c>
      <c r="AY7" s="507"/>
      <c r="AZ7" s="507"/>
      <c r="BA7" s="507" t="s">
        <v>31</v>
      </c>
      <c r="BB7" s="507"/>
      <c r="BC7" s="507"/>
      <c r="BD7" s="507" t="s">
        <v>32</v>
      </c>
      <c r="BE7" s="507"/>
      <c r="BF7" s="507"/>
      <c r="BG7" s="487"/>
      <c r="BH7" s="356"/>
      <c r="BI7" s="357"/>
      <c r="BJ7" s="487"/>
      <c r="BK7" s="356"/>
      <c r="BL7" s="357"/>
      <c r="BM7" s="508" t="s">
        <v>33</v>
      </c>
      <c r="BN7" s="508"/>
      <c r="BO7" s="508"/>
      <c r="BP7" s="512" t="s">
        <v>115</v>
      </c>
      <c r="BQ7" s="492" t="s">
        <v>34</v>
      </c>
      <c r="BR7" s="492"/>
      <c r="BS7" s="492"/>
      <c r="BT7" s="511"/>
      <c r="BU7" s="511"/>
      <c r="BV7" s="437"/>
      <c r="BW7" s="464"/>
      <c r="BX7" s="369"/>
      <c r="BY7" s="466"/>
      <c r="BZ7" s="466"/>
      <c r="CA7" s="466"/>
      <c r="CB7" s="372"/>
      <c r="CC7" s="372"/>
      <c r="CD7" s="373"/>
      <c r="CE7" s="387"/>
      <c r="CF7" s="381"/>
      <c r="CG7" s="382"/>
      <c r="CH7" s="493" t="s">
        <v>60</v>
      </c>
      <c r="CI7" s="494"/>
      <c r="CJ7" s="495"/>
      <c r="CK7" s="361"/>
      <c r="CL7" s="484"/>
      <c r="CM7" s="484"/>
      <c r="CN7" s="484"/>
      <c r="CO7" s="485"/>
      <c r="CP7" s="485"/>
      <c r="CQ7" s="485"/>
      <c r="CR7" s="487"/>
      <c r="CS7" s="356"/>
      <c r="CT7" s="356"/>
      <c r="CU7" s="369"/>
      <c r="CV7" s="473"/>
      <c r="CW7" s="473"/>
      <c r="CX7" s="473"/>
    </row>
    <row r="8" spans="2:107" ht="45.75" customHeight="1" x14ac:dyDescent="0.2">
      <c r="B8" s="396"/>
      <c r="C8" s="337"/>
      <c r="D8" s="339"/>
      <c r="E8" s="339"/>
      <c r="F8" s="501"/>
      <c r="G8" s="411"/>
      <c r="H8" s="411"/>
      <c r="I8" s="411"/>
      <c r="J8" s="504"/>
      <c r="K8" s="417"/>
      <c r="L8" s="417"/>
      <c r="M8" s="417"/>
      <c r="N8" s="469"/>
      <c r="O8" s="346"/>
      <c r="P8" s="346"/>
      <c r="Q8" s="346"/>
      <c r="R8" s="469"/>
      <c r="S8" s="346"/>
      <c r="T8" s="346"/>
      <c r="U8" s="346"/>
      <c r="V8" s="327"/>
      <c r="W8" s="327"/>
      <c r="X8" s="335"/>
      <c r="Y8" s="330"/>
      <c r="Z8" s="332"/>
      <c r="AA8" s="341"/>
      <c r="AB8" s="463"/>
      <c r="AC8" s="344"/>
      <c r="AD8" s="344"/>
      <c r="AE8" s="344"/>
      <c r="AF8" s="327"/>
      <c r="AG8" s="327"/>
      <c r="AH8" s="335"/>
      <c r="AI8" s="341"/>
      <c r="AJ8" s="341"/>
      <c r="AK8" s="341"/>
      <c r="AL8" s="480"/>
      <c r="AM8" s="429"/>
      <c r="AN8" s="430"/>
      <c r="AO8" s="463"/>
      <c r="AP8" s="344"/>
      <c r="AQ8" s="345"/>
      <c r="AR8" s="469"/>
      <c r="AS8" s="346"/>
      <c r="AT8" s="347"/>
      <c r="AU8" s="472"/>
      <c r="AV8" s="435"/>
      <c r="AW8" s="436"/>
      <c r="AX8" s="507"/>
      <c r="AY8" s="507"/>
      <c r="AZ8" s="507"/>
      <c r="BA8" s="507"/>
      <c r="BB8" s="507"/>
      <c r="BC8" s="507"/>
      <c r="BD8" s="507"/>
      <c r="BE8" s="507"/>
      <c r="BF8" s="507"/>
      <c r="BG8" s="488"/>
      <c r="BH8" s="358"/>
      <c r="BI8" s="359"/>
      <c r="BJ8" s="488"/>
      <c r="BK8" s="358"/>
      <c r="BL8" s="359"/>
      <c r="BM8" s="508"/>
      <c r="BN8" s="508"/>
      <c r="BO8" s="508"/>
      <c r="BP8" s="513"/>
      <c r="BQ8" s="492"/>
      <c r="BR8" s="492"/>
      <c r="BS8" s="492"/>
      <c r="BT8" s="511"/>
      <c r="BU8" s="511"/>
      <c r="BV8" s="437"/>
      <c r="BW8" s="464"/>
      <c r="BX8" s="369"/>
      <c r="BY8" s="466"/>
      <c r="BZ8" s="466"/>
      <c r="CA8" s="466"/>
      <c r="CB8" s="374"/>
      <c r="CC8" s="374"/>
      <c r="CD8" s="375"/>
      <c r="CE8" s="509"/>
      <c r="CF8" s="383"/>
      <c r="CG8" s="384"/>
      <c r="CH8" s="496"/>
      <c r="CI8" s="398"/>
      <c r="CJ8" s="399"/>
      <c r="CK8" s="361"/>
      <c r="CL8" s="484"/>
      <c r="CM8" s="484"/>
      <c r="CN8" s="484"/>
      <c r="CO8" s="485"/>
      <c r="CP8" s="485"/>
      <c r="CQ8" s="485"/>
      <c r="CR8" s="488"/>
      <c r="CS8" s="358"/>
      <c r="CT8" s="358"/>
      <c r="CU8" s="369"/>
      <c r="CV8" s="473"/>
      <c r="CW8" s="473"/>
      <c r="CX8" s="473"/>
    </row>
    <row r="9" spans="2:107" ht="21.75" customHeight="1" x14ac:dyDescent="0.2">
      <c r="B9" s="396"/>
      <c r="C9" s="337"/>
      <c r="D9" s="339"/>
      <c r="E9" s="339"/>
      <c r="F9" s="481" t="s">
        <v>35</v>
      </c>
      <c r="G9" s="497" t="s">
        <v>109</v>
      </c>
      <c r="H9" s="498"/>
      <c r="I9" s="498"/>
      <c r="J9" s="481" t="s">
        <v>35</v>
      </c>
      <c r="K9" s="497" t="s">
        <v>109</v>
      </c>
      <c r="L9" s="498"/>
      <c r="M9" s="498"/>
      <c r="N9" s="481" t="s">
        <v>35</v>
      </c>
      <c r="O9" s="497" t="s">
        <v>109</v>
      </c>
      <c r="P9" s="498"/>
      <c r="Q9" s="498"/>
      <c r="R9" s="481" t="s">
        <v>35</v>
      </c>
      <c r="S9" s="497" t="s">
        <v>109</v>
      </c>
      <c r="T9" s="498"/>
      <c r="U9" s="498"/>
      <c r="V9" s="327"/>
      <c r="W9" s="327"/>
      <c r="X9" s="335"/>
      <c r="Y9" s="330"/>
      <c r="Z9" s="332"/>
      <c r="AA9" s="341"/>
      <c r="AB9" s="481" t="s">
        <v>35</v>
      </c>
      <c r="AC9" s="516" t="s">
        <v>109</v>
      </c>
      <c r="AD9" s="516"/>
      <c r="AE9" s="467"/>
      <c r="AF9" s="327"/>
      <c r="AG9" s="327"/>
      <c r="AH9" s="335"/>
      <c r="AI9" s="341"/>
      <c r="AJ9" s="341"/>
      <c r="AK9" s="341"/>
      <c r="AL9" s="481" t="s">
        <v>35</v>
      </c>
      <c r="AM9" s="467" t="s">
        <v>109</v>
      </c>
      <c r="AN9" s="468"/>
      <c r="AO9" s="481" t="s">
        <v>35</v>
      </c>
      <c r="AP9" s="467" t="s">
        <v>109</v>
      </c>
      <c r="AQ9" s="468"/>
      <c r="AR9" s="481" t="s">
        <v>35</v>
      </c>
      <c r="AS9" s="467" t="s">
        <v>109</v>
      </c>
      <c r="AT9" s="468"/>
      <c r="AU9" s="481" t="s">
        <v>35</v>
      </c>
      <c r="AV9" s="467" t="s">
        <v>109</v>
      </c>
      <c r="AW9" s="468"/>
      <c r="AX9" s="481" t="s">
        <v>35</v>
      </c>
      <c r="AY9" s="467" t="s">
        <v>109</v>
      </c>
      <c r="AZ9" s="468"/>
      <c r="BA9" s="481" t="s">
        <v>35</v>
      </c>
      <c r="BB9" s="467" t="s">
        <v>109</v>
      </c>
      <c r="BC9" s="468"/>
      <c r="BD9" s="481" t="s">
        <v>35</v>
      </c>
      <c r="BE9" s="467" t="s">
        <v>109</v>
      </c>
      <c r="BF9" s="468"/>
      <c r="BG9" s="515" t="s">
        <v>35</v>
      </c>
      <c r="BH9" s="516" t="s">
        <v>109</v>
      </c>
      <c r="BI9" s="516"/>
      <c r="BJ9" s="515" t="s">
        <v>35</v>
      </c>
      <c r="BK9" s="516" t="s">
        <v>109</v>
      </c>
      <c r="BL9" s="516"/>
      <c r="BM9" s="515" t="s">
        <v>35</v>
      </c>
      <c r="BN9" s="516" t="s">
        <v>109</v>
      </c>
      <c r="BO9" s="516"/>
      <c r="BP9" s="513"/>
      <c r="BQ9" s="515" t="s">
        <v>35</v>
      </c>
      <c r="BR9" s="516" t="s">
        <v>109</v>
      </c>
      <c r="BS9" s="516"/>
      <c r="BT9" s="515" t="s">
        <v>35</v>
      </c>
      <c r="BU9" s="516" t="s">
        <v>109</v>
      </c>
      <c r="BV9" s="467"/>
      <c r="BW9" s="464"/>
      <c r="BX9" s="369"/>
      <c r="BY9" s="515" t="s">
        <v>35</v>
      </c>
      <c r="BZ9" s="516" t="s">
        <v>109</v>
      </c>
      <c r="CA9" s="516"/>
      <c r="CB9" s="515" t="s">
        <v>35</v>
      </c>
      <c r="CC9" s="516" t="s">
        <v>109</v>
      </c>
      <c r="CD9" s="516"/>
      <c r="CE9" s="515" t="s">
        <v>35</v>
      </c>
      <c r="CF9" s="516" t="s">
        <v>109</v>
      </c>
      <c r="CG9" s="516"/>
      <c r="CH9" s="515" t="s">
        <v>35</v>
      </c>
      <c r="CI9" s="516" t="s">
        <v>109</v>
      </c>
      <c r="CJ9" s="516"/>
      <c r="CK9" s="519" t="s">
        <v>110</v>
      </c>
      <c r="CL9" s="515" t="s">
        <v>35</v>
      </c>
      <c r="CM9" s="516" t="s">
        <v>109</v>
      </c>
      <c r="CN9" s="516"/>
      <c r="CO9" s="515" t="s">
        <v>35</v>
      </c>
      <c r="CP9" s="516" t="s">
        <v>109</v>
      </c>
      <c r="CQ9" s="516"/>
      <c r="CR9" s="518" t="s">
        <v>35</v>
      </c>
      <c r="CS9" s="505" t="s">
        <v>109</v>
      </c>
      <c r="CT9" s="506"/>
      <c r="CU9" s="369"/>
      <c r="CV9" s="515" t="s">
        <v>35</v>
      </c>
      <c r="CW9" s="516" t="s">
        <v>109</v>
      </c>
      <c r="CX9" s="516"/>
      <c r="CY9" s="517" t="s">
        <v>111</v>
      </c>
      <c r="CZ9" s="517"/>
      <c r="DA9" s="517"/>
      <c r="DB9" s="517"/>
    </row>
    <row r="10" spans="2:107" ht="22.5" customHeight="1" x14ac:dyDescent="0.2">
      <c r="B10" s="396"/>
      <c r="C10" s="337"/>
      <c r="D10" s="340"/>
      <c r="E10" s="340"/>
      <c r="F10" s="482"/>
      <c r="G10" s="25" t="s">
        <v>114</v>
      </c>
      <c r="H10" s="24" t="s">
        <v>0</v>
      </c>
      <c r="I10" s="24" t="s">
        <v>2</v>
      </c>
      <c r="J10" s="482"/>
      <c r="K10" s="25" t="s">
        <v>114</v>
      </c>
      <c r="L10" s="24" t="s">
        <v>0</v>
      </c>
      <c r="M10" s="26" t="s">
        <v>2</v>
      </c>
      <c r="N10" s="482"/>
      <c r="O10" s="25" t="s">
        <v>114</v>
      </c>
      <c r="P10" s="4" t="s">
        <v>0</v>
      </c>
      <c r="Q10" s="26" t="s">
        <v>2</v>
      </c>
      <c r="R10" s="482"/>
      <c r="S10" s="25" t="s">
        <v>114</v>
      </c>
      <c r="T10" s="4" t="s">
        <v>0</v>
      </c>
      <c r="U10" s="38" t="s">
        <v>2</v>
      </c>
      <c r="V10" s="327"/>
      <c r="W10" s="327"/>
      <c r="X10" s="335"/>
      <c r="Y10" s="330"/>
      <c r="Z10" s="332"/>
      <c r="AA10" s="341"/>
      <c r="AB10" s="482"/>
      <c r="AC10" s="25" t="s">
        <v>114</v>
      </c>
      <c r="AD10" s="4" t="s">
        <v>0</v>
      </c>
      <c r="AE10" s="38" t="s">
        <v>2</v>
      </c>
      <c r="AF10" s="327"/>
      <c r="AG10" s="327"/>
      <c r="AH10" s="335"/>
      <c r="AI10" s="341"/>
      <c r="AJ10" s="341"/>
      <c r="AK10" s="341"/>
      <c r="AL10" s="482"/>
      <c r="AM10" s="25" t="s">
        <v>114</v>
      </c>
      <c r="AN10" s="4" t="s">
        <v>0</v>
      </c>
      <c r="AO10" s="482"/>
      <c r="AP10" s="25" t="s">
        <v>114</v>
      </c>
      <c r="AQ10" s="4" t="s">
        <v>0</v>
      </c>
      <c r="AR10" s="482"/>
      <c r="AS10" s="25" t="s">
        <v>114</v>
      </c>
      <c r="AT10" s="4" t="s">
        <v>0</v>
      </c>
      <c r="AU10" s="482"/>
      <c r="AV10" s="25" t="s">
        <v>114</v>
      </c>
      <c r="AW10" s="4" t="s">
        <v>0</v>
      </c>
      <c r="AX10" s="482"/>
      <c r="AY10" s="25" t="s">
        <v>114</v>
      </c>
      <c r="AZ10" s="4" t="s">
        <v>0</v>
      </c>
      <c r="BA10" s="482"/>
      <c r="BB10" s="25" t="s">
        <v>114</v>
      </c>
      <c r="BC10" s="4" t="s">
        <v>0</v>
      </c>
      <c r="BD10" s="482"/>
      <c r="BE10" s="25" t="s">
        <v>71</v>
      </c>
      <c r="BF10" s="13" t="s">
        <v>0</v>
      </c>
      <c r="BG10" s="515"/>
      <c r="BH10" s="25" t="s">
        <v>114</v>
      </c>
      <c r="BI10" s="13" t="s">
        <v>0</v>
      </c>
      <c r="BJ10" s="515"/>
      <c r="BK10" s="25" t="s">
        <v>114</v>
      </c>
      <c r="BL10" s="13" t="s">
        <v>0</v>
      </c>
      <c r="BM10" s="515"/>
      <c r="BN10" s="25" t="s">
        <v>114</v>
      </c>
      <c r="BO10" s="13" t="s">
        <v>0</v>
      </c>
      <c r="BP10" s="514"/>
      <c r="BQ10" s="515"/>
      <c r="BR10" s="25" t="s">
        <v>114</v>
      </c>
      <c r="BS10" s="13" t="s">
        <v>0</v>
      </c>
      <c r="BT10" s="515"/>
      <c r="BU10" s="25" t="s">
        <v>114</v>
      </c>
      <c r="BV10" s="14" t="s">
        <v>0</v>
      </c>
      <c r="BW10" s="464"/>
      <c r="BX10" s="14"/>
      <c r="BY10" s="515"/>
      <c r="BZ10" s="25" t="s">
        <v>114</v>
      </c>
      <c r="CA10" s="13" t="s">
        <v>0</v>
      </c>
      <c r="CB10" s="515"/>
      <c r="CC10" s="25" t="s">
        <v>114</v>
      </c>
      <c r="CD10" s="4" t="s">
        <v>0</v>
      </c>
      <c r="CE10" s="515"/>
      <c r="CF10" s="25" t="s">
        <v>114</v>
      </c>
      <c r="CG10" s="13" t="s">
        <v>0</v>
      </c>
      <c r="CH10" s="515"/>
      <c r="CI10" s="25" t="s">
        <v>114</v>
      </c>
      <c r="CJ10" s="13" t="s">
        <v>0</v>
      </c>
      <c r="CK10" s="519"/>
      <c r="CL10" s="515"/>
      <c r="CM10" s="25" t="s">
        <v>114</v>
      </c>
      <c r="CN10" s="13" t="s">
        <v>0</v>
      </c>
      <c r="CO10" s="515"/>
      <c r="CP10" s="25" t="s">
        <v>114</v>
      </c>
      <c r="CQ10" s="13" t="s">
        <v>0</v>
      </c>
      <c r="CR10" s="518"/>
      <c r="CS10" s="25" t="s">
        <v>71</v>
      </c>
      <c r="CT10" s="13" t="s">
        <v>0</v>
      </c>
      <c r="CU10" s="13"/>
      <c r="CV10" s="515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31"/>
      <c r="Z11" s="333"/>
      <c r="AA11" s="397"/>
      <c r="AB11" s="17">
        <v>20</v>
      </c>
      <c r="AC11" s="17">
        <v>21</v>
      </c>
      <c r="AD11" s="17">
        <v>22</v>
      </c>
      <c r="AE11" s="18">
        <v>23</v>
      </c>
      <c r="AF11" s="45"/>
      <c r="AG11" s="328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88" t="s">
        <v>3</v>
      </c>
      <c r="C23" s="389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2024-03-27T08:14:37Z</cp:lastPrinted>
  <dcterms:created xsi:type="dcterms:W3CDTF">2002-03-15T09:46:46Z</dcterms:created>
  <dcterms:modified xsi:type="dcterms:W3CDTF">2024-03-27T10:45:26Z</dcterms:modified>
</cp:coreProperties>
</file>